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4"/>
  <workbookPr/>
  <mc:AlternateContent xmlns:mc="http://schemas.openxmlformats.org/markup-compatibility/2006">
    <mc:Choice Requires="x15">
      <x15ac:absPath xmlns:x15ac="http://schemas.microsoft.com/office/spreadsheetml/2010/11/ac" url="L:\01. OGCA Action Routing\Rosemary Madnick\0. OGCA Website\"/>
    </mc:Choice>
  </mc:AlternateContent>
  <xr:revisionPtr revIDLastSave="0" documentId="13_ncr:1_{A48E4B82-BBC5-4B01-BCF7-5A97CA1EF1F2}" xr6:coauthVersionLast="36" xr6:coauthVersionMax="36" xr10:uidLastSave="{00000000-0000-0000-0000-000000000000}"/>
  <bookViews>
    <workbookView xWindow="0" yWindow="0" windowWidth="38400" windowHeight="17025" xr2:uid="{00000000-000D-0000-FFFF-FFFF00000000}"/>
  </bookViews>
  <sheets>
    <sheet name="Rate Calculator 5 years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15" i="1"/>
  <c r="G15" i="1"/>
  <c r="F16" i="1"/>
  <c r="G16" i="1"/>
  <c r="F17" i="1"/>
  <c r="G17" i="1"/>
  <c r="F18" i="1"/>
  <c r="G18" i="1"/>
  <c r="F19" i="1"/>
  <c r="G19" i="1"/>
  <c r="G22" i="1"/>
  <c r="B28" i="1"/>
  <c r="B27" i="1"/>
  <c r="B26" i="1"/>
  <c r="E35" i="1"/>
  <c r="E36" i="1"/>
  <c r="E37" i="1"/>
  <c r="E38" i="1"/>
  <c r="E39" i="1"/>
  <c r="E40" i="1"/>
  <c r="F35" i="1"/>
  <c r="G35" i="1"/>
  <c r="F36" i="1"/>
  <c r="G36" i="1"/>
  <c r="F37" i="1"/>
  <c r="G37" i="1"/>
  <c r="F38" i="1"/>
  <c r="G38" i="1"/>
  <c r="F39" i="1"/>
  <c r="G39" i="1"/>
  <c r="G42" i="1"/>
  <c r="B48" i="1"/>
  <c r="B47" i="1"/>
  <c r="B46" i="1"/>
  <c r="E55" i="1"/>
  <c r="E56" i="1"/>
  <c r="E57" i="1"/>
  <c r="E58" i="1"/>
  <c r="E59" i="1"/>
  <c r="E60" i="1"/>
  <c r="F55" i="1"/>
  <c r="G55" i="1"/>
  <c r="F56" i="1"/>
  <c r="G56" i="1"/>
  <c r="F57" i="1"/>
  <c r="G57" i="1"/>
  <c r="F58" i="1"/>
  <c r="G58" i="1"/>
  <c r="F59" i="1"/>
  <c r="G59" i="1"/>
  <c r="G62" i="1"/>
  <c r="B68" i="1"/>
  <c r="B67" i="1"/>
  <c r="B66" i="1"/>
  <c r="E75" i="1"/>
  <c r="E76" i="1"/>
  <c r="E77" i="1"/>
  <c r="E78" i="1"/>
  <c r="E79" i="1"/>
  <c r="E80" i="1"/>
  <c r="F75" i="1"/>
  <c r="G75" i="1"/>
  <c r="F76" i="1"/>
  <c r="G76" i="1"/>
  <c r="F77" i="1"/>
  <c r="G77" i="1"/>
  <c r="F78" i="1"/>
  <c r="G78" i="1"/>
  <c r="F79" i="1"/>
  <c r="G79" i="1"/>
  <c r="G82" i="1"/>
  <c r="B88" i="1"/>
  <c r="B87" i="1"/>
  <c r="B86" i="1"/>
  <c r="E95" i="1"/>
  <c r="E96" i="1"/>
  <c r="E97" i="1"/>
  <c r="E98" i="1"/>
  <c r="E99" i="1"/>
  <c r="E100" i="1"/>
  <c r="F95" i="1"/>
  <c r="G95" i="1"/>
  <c r="F96" i="1"/>
  <c r="G96" i="1"/>
  <c r="F97" i="1"/>
  <c r="G97" i="1"/>
  <c r="F98" i="1"/>
  <c r="G98" i="1"/>
  <c r="F99" i="1"/>
  <c r="G99" i="1"/>
  <c r="G102" i="1"/>
  <c r="E7" i="1"/>
  <c r="F101" i="1"/>
  <c r="B92" i="1"/>
  <c r="B91" i="1"/>
  <c r="F81" i="1"/>
  <c r="B72" i="1"/>
  <c r="B71" i="1"/>
  <c r="F61" i="1"/>
  <c r="B52" i="1"/>
  <c r="B51" i="1"/>
  <c r="F41" i="1"/>
  <c r="B32" i="1"/>
  <c r="B31" i="1"/>
  <c r="F21" i="1"/>
  <c r="B11" i="1"/>
  <c r="B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Rosemary Madnick</author>
  </authors>
  <commentList>
    <comment ref="D14" authorId="0" shapeId="0" xr:uid="{323556FE-4EC3-43B9-86B0-4958BC30AE69}">
      <text>
        <r>
          <rPr>
            <b/>
            <sz val="9"/>
            <color indexed="81"/>
            <rFont val="Tahoma"/>
            <charset val="1"/>
          </rPr>
          <t>Rosemary Madnick:</t>
        </r>
        <r>
          <rPr>
            <sz val="9"/>
            <color indexed="81"/>
            <rFont val="Tahoma"/>
            <charset val="1"/>
          </rPr>
          <t xml:space="preserve">
Insert rate Percentatage (%)</t>
        </r>
      </text>
    </comment>
  </commentList>
</comments>
</file>

<file path=xl/sharedStrings.xml><?xml version="1.0" encoding="utf-8"?>
<sst xmlns="http://schemas.openxmlformats.org/spreadsheetml/2006/main" count="111" uniqueCount="30">
  <si>
    <t>F&amp;A Rate 1</t>
  </si>
  <si>
    <t>F&amp;A Rate 2</t>
  </si>
  <si>
    <t>F&amp;A Rate 3</t>
  </si>
  <si>
    <t>F&amp;A Rate 4</t>
  </si>
  <si>
    <t>MDTC:</t>
  </si>
  <si>
    <t>End Date:</t>
  </si>
  <si>
    <t>Start Date:</t>
  </si>
  <si>
    <t>F&amp;A</t>
  </si>
  <si>
    <t>Total Days</t>
  </si>
  <si>
    <t>Total MDTC</t>
  </si>
  <si>
    <t>Total F&amp;A</t>
  </si>
  <si>
    <t>Rate Start</t>
  </si>
  <si>
    <t>Rate End</t>
  </si>
  <si>
    <t>Rate</t>
  </si>
  <si>
    <t>Total F&amp;A:</t>
  </si>
  <si>
    <t>Returns:</t>
  </si>
  <si>
    <t>Prorated Rate:</t>
  </si>
  <si>
    <t>F&amp;A Rate Provisional</t>
  </si>
  <si>
    <t>Months at Rate</t>
  </si>
  <si>
    <t>MTDC for Period</t>
  </si>
  <si>
    <t>5 Year Total</t>
  </si>
  <si>
    <t>YEAR 1: Enter Dates and MDTC in Yellow</t>
  </si>
  <si>
    <t>YEAR 2: Enter Dates and MDTC in Yellow</t>
  </si>
  <si>
    <t>YEAR 3: Enter Dates and MDTC in Yellow</t>
  </si>
  <si>
    <t>YEAR 4: Enter Dates and MDTC in Yellow</t>
  </si>
  <si>
    <t>YEAR 5: Enter Dates and MDTC in Yellow</t>
  </si>
  <si>
    <t>This spreadsheet will calculate the F&amp;A rate and amount for five budget years</t>
  </si>
  <si>
    <t>UAF/OGCA F&amp;A Rate Calculator (5 Year)</t>
  </si>
  <si>
    <t xml:space="preserve">NOTES: </t>
  </si>
  <si>
    <t>Only change  cells highlighed in yellow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</si>
</sst>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sz val="10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22"/>
      <color rgb="FF0070C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164" fontId="3" fillId="0" borderId="0" xfId="0" applyNumberFormat="1" applyFont="1"/>
    <xf numFmtId="0" fontId="2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1" fillId="0" borderId="0" xfId="0" applyFont="1"/>
    <xf numFmtId="164" fontId="4" fillId="0" borderId="0" xfId="0" applyNumberFormat="1" applyFont="1"/>
    <xf numFmtId="0" fontId="5" fillId="0" borderId="0" xfId="0" applyFont="1" applyAlignment="1">
      <alignment horizontal="right"/>
    </xf>
    <xf numFmtId="14" fontId="3" fillId="2" borderId="0" xfId="0" applyNumberFormat="1" applyFont="1" applyFill="1"/>
    <xf numFmtId="164" fontId="3" fillId="2" borderId="0" xfId="0" applyNumberFormat="1" applyFont="1" applyFill="1"/>
    <xf numFmtId="164" fontId="6" fillId="0" borderId="0" xfId="0" applyNumberFormat="1" applyFont="1"/>
    <xf numFmtId="164" fontId="3" fillId="3" borderId="0" xfId="0" applyNumberFormat="1" applyFont="1" applyFill="1"/>
    <xf numFmtId="0" fontId="7" fillId="0" borderId="0" xfId="0" applyFont="1"/>
    <xf numFmtId="164" fontId="7" fillId="0" borderId="0" xfId="0" applyNumberFormat="1" applyFont="1"/>
    <xf numFmtId="10" fontId="7" fillId="0" borderId="0" xfId="0" applyNumberFormat="1" applyFont="1"/>
    <xf numFmtId="0" fontId="8" fillId="0" borderId="0" xfId="0" applyFont="1"/>
    <xf numFmtId="0" fontId="1" fillId="4" borderId="0" xfId="0" applyFont="1" applyFill="1"/>
    <xf numFmtId="0" fontId="5" fillId="4" borderId="0" xfId="0" applyFont="1" applyFill="1"/>
    <xf numFmtId="164" fontId="5" fillId="4" borderId="0" xfId="0" applyNumberFormat="1" applyFont="1" applyFill="1"/>
    <xf numFmtId="14" fontId="3" fillId="0" borderId="0" xfId="0" applyNumberFormat="1" applyFont="1" applyFill="1"/>
    <xf numFmtId="164" fontId="3" fillId="0" borderId="0" xfId="0" applyNumberFormat="1" applyFont="1" applyFill="1"/>
    <xf numFmtId="0" fontId="5" fillId="2" borderId="0" xfId="0" applyFont="1" applyFill="1" applyAlignment="1">
      <alignment horizontal="center"/>
    </xf>
    <xf numFmtId="10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2" fillId="2" borderId="0" xfId="0" applyNumberFormat="1" applyFont="1" applyFill="1"/>
    <xf numFmtId="14" fontId="2" fillId="2" borderId="0" xfId="0" applyNumberFormat="1" applyFont="1" applyFill="1"/>
    <xf numFmtId="0" fontId="12" fillId="0" borderId="0" xfId="0" applyFont="1"/>
    <xf numFmtId="0" fontId="13" fillId="2" borderId="0" xfId="0" applyFont="1" applyFill="1"/>
    <xf numFmtId="0" fontId="9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2"/>
  <sheetViews>
    <sheetView tabSelected="1" workbookViewId="0">
      <selection activeCell="F25" sqref="F25"/>
    </sheetView>
  </sheetViews>
  <sheetFormatPr defaultRowHeight="15" x14ac:dyDescent="0.25"/>
  <cols>
    <col min="1" max="1" width="14.7109375" customWidth="1"/>
    <col min="2" max="2" width="13.28515625" customWidth="1"/>
    <col min="3" max="3" width="10.7109375" bestFit="1" customWidth="1"/>
    <col min="4" max="4" width="10.7109375" customWidth="1"/>
    <col min="5" max="5" width="14" customWidth="1"/>
    <col min="6" max="6" width="16.7109375" customWidth="1"/>
    <col min="7" max="7" width="11.28515625" customWidth="1"/>
  </cols>
  <sheetData>
    <row r="1" spans="1:11" ht="47.25" customHeight="1" x14ac:dyDescent="0.45">
      <c r="A1" s="31" t="s">
        <v>27</v>
      </c>
    </row>
    <row r="2" spans="1:11" ht="8.1" customHeight="1" x14ac:dyDescent="0.25"/>
    <row r="3" spans="1:11" x14ac:dyDescent="0.25">
      <c r="A3" s="10" t="s">
        <v>26</v>
      </c>
    </row>
    <row r="4" spans="1:11" ht="8.1" customHeight="1" x14ac:dyDescent="0.25"/>
    <row r="5" spans="1:11" x14ac:dyDescent="0.25">
      <c r="A5" s="10" t="s">
        <v>21</v>
      </c>
      <c r="B5" s="3"/>
      <c r="C5" s="3"/>
      <c r="D5" s="3"/>
      <c r="E5" s="3"/>
      <c r="F5" s="3"/>
      <c r="G5" s="3"/>
    </row>
    <row r="6" spans="1:11" x14ac:dyDescent="0.25">
      <c r="A6" s="3" t="s">
        <v>6</v>
      </c>
      <c r="B6" s="13">
        <v>44013</v>
      </c>
      <c r="C6" s="3"/>
      <c r="D6" s="21" t="s">
        <v>20</v>
      </c>
      <c r="E6" s="21"/>
      <c r="F6" s="3"/>
      <c r="G6" s="32" t="s">
        <v>28</v>
      </c>
      <c r="H6" s="33" t="s">
        <v>29</v>
      </c>
      <c r="I6" s="33"/>
      <c r="J6" s="33"/>
      <c r="K6" s="33"/>
    </row>
    <row r="7" spans="1:11" x14ac:dyDescent="0.25">
      <c r="A7" s="3" t="s">
        <v>5</v>
      </c>
      <c r="B7" s="13">
        <v>45838</v>
      </c>
      <c r="C7" s="3"/>
      <c r="D7" s="22" t="s">
        <v>14</v>
      </c>
      <c r="E7" s="23">
        <f>G22+G42+G62+G82+G102</f>
        <v>1329000</v>
      </c>
      <c r="F7" s="3"/>
      <c r="G7" s="3"/>
    </row>
    <row r="8" spans="1:11" x14ac:dyDescent="0.25">
      <c r="A8" s="3" t="s">
        <v>4</v>
      </c>
      <c r="B8" s="14">
        <v>500000</v>
      </c>
      <c r="C8" s="3"/>
      <c r="D8" s="3"/>
      <c r="E8" s="3"/>
      <c r="F8" s="3"/>
      <c r="G8" s="3"/>
    </row>
    <row r="9" spans="1:11" x14ac:dyDescent="0.25">
      <c r="A9" s="3"/>
      <c r="B9" s="16"/>
      <c r="C9" s="3"/>
      <c r="D9" s="3"/>
      <c r="E9" s="3"/>
      <c r="F9" s="3"/>
      <c r="G9" s="3"/>
    </row>
    <row r="10" spans="1:11" x14ac:dyDescent="0.25">
      <c r="A10" s="20" t="s">
        <v>15</v>
      </c>
      <c r="B10" s="15"/>
      <c r="C10" s="3"/>
      <c r="D10" s="3"/>
      <c r="E10" s="3"/>
      <c r="F10" s="3"/>
      <c r="G10" s="3"/>
    </row>
    <row r="11" spans="1:11" x14ac:dyDescent="0.25">
      <c r="A11" s="17" t="s">
        <v>16</v>
      </c>
      <c r="B11" s="19">
        <f xml:space="preserve"> SUM((D15 * E15), (D16 * E16), (D17 * E17),(D18*E18),(D19*E19)) / SUM(E15, E16, E17,E18,E19)</f>
        <v>0.55800000000000005</v>
      </c>
      <c r="C11" s="3"/>
      <c r="D11" s="3"/>
      <c r="E11" s="3"/>
      <c r="F11" s="3"/>
      <c r="G11" s="3"/>
    </row>
    <row r="12" spans="1:11" x14ac:dyDescent="0.25">
      <c r="A12" s="17" t="s">
        <v>14</v>
      </c>
      <c r="B12" s="18">
        <f>G22</f>
        <v>279000</v>
      </c>
      <c r="C12" s="3"/>
      <c r="D12" s="3"/>
      <c r="E12" s="3"/>
      <c r="F12" s="3"/>
      <c r="G12" s="3"/>
    </row>
    <row r="13" spans="1:11" x14ac:dyDescent="0.25">
      <c r="A13" s="3"/>
      <c r="B13" s="4"/>
      <c r="C13" s="3"/>
      <c r="D13" s="3"/>
      <c r="E13" s="3"/>
      <c r="F13" s="3"/>
      <c r="G13" s="3"/>
    </row>
    <row r="14" spans="1:11" x14ac:dyDescent="0.25">
      <c r="A14" s="3"/>
      <c r="B14" s="8" t="s">
        <v>11</v>
      </c>
      <c r="C14" s="8" t="s">
        <v>12</v>
      </c>
      <c r="D14" s="26" t="s">
        <v>13</v>
      </c>
      <c r="E14" s="28" t="s">
        <v>18</v>
      </c>
      <c r="F14" s="7" t="s">
        <v>19</v>
      </c>
      <c r="G14" s="7" t="s">
        <v>7</v>
      </c>
    </row>
    <row r="15" spans="1:11" x14ac:dyDescent="0.25">
      <c r="A15" s="1" t="s">
        <v>0</v>
      </c>
      <c r="B15" s="30">
        <v>41821</v>
      </c>
      <c r="C15" s="30">
        <v>42185</v>
      </c>
      <c r="D15" s="27">
        <v>0.55000000000000004</v>
      </c>
      <c r="E15" s="29">
        <v>12</v>
      </c>
      <c r="F15" s="2">
        <f>B8*(E15/E20)</f>
        <v>100000</v>
      </c>
      <c r="G15" s="2">
        <f>F15*D15</f>
        <v>55000.000000000007</v>
      </c>
    </row>
    <row r="16" spans="1:11" x14ac:dyDescent="0.25">
      <c r="A16" s="1" t="s">
        <v>1</v>
      </c>
      <c r="B16" s="30">
        <v>42552</v>
      </c>
      <c r="C16" s="30">
        <v>42916</v>
      </c>
      <c r="D16" s="27">
        <v>0.55000000000000004</v>
      </c>
      <c r="E16" s="29">
        <v>12</v>
      </c>
      <c r="F16" s="2">
        <f>B8*(E16/E20)</f>
        <v>100000</v>
      </c>
      <c r="G16" s="2">
        <f>F16*D16</f>
        <v>55000.000000000007</v>
      </c>
    </row>
    <row r="17" spans="1:7" x14ac:dyDescent="0.25">
      <c r="A17" s="1" t="s">
        <v>2</v>
      </c>
      <c r="B17" s="30">
        <v>42917</v>
      </c>
      <c r="C17" s="30">
        <v>43281</v>
      </c>
      <c r="D17" s="27">
        <v>0.56000000000000005</v>
      </c>
      <c r="E17" s="29">
        <v>12</v>
      </c>
      <c r="F17" s="2">
        <f>B8*(E17/E20)</f>
        <v>100000</v>
      </c>
      <c r="G17" s="2">
        <f>F17*D17</f>
        <v>56000.000000000007</v>
      </c>
    </row>
    <row r="18" spans="1:7" x14ac:dyDescent="0.25">
      <c r="A18" s="1" t="s">
        <v>3</v>
      </c>
      <c r="B18" s="30">
        <v>43282</v>
      </c>
      <c r="C18" s="30">
        <v>43646</v>
      </c>
      <c r="D18" s="27">
        <v>0.56000000000000005</v>
      </c>
      <c r="E18" s="29">
        <v>12</v>
      </c>
      <c r="F18" s="2">
        <f>B8*(E18/E20)</f>
        <v>100000</v>
      </c>
      <c r="G18" s="2">
        <f>F18*D18</f>
        <v>56000.000000000007</v>
      </c>
    </row>
    <row r="19" spans="1:7" x14ac:dyDescent="0.25">
      <c r="A19" s="1" t="s">
        <v>17</v>
      </c>
      <c r="B19" s="30">
        <v>43647</v>
      </c>
      <c r="C19" s="30">
        <v>45838</v>
      </c>
      <c r="D19" s="27">
        <v>0.56999999999999995</v>
      </c>
      <c r="E19" s="29">
        <v>12</v>
      </c>
      <c r="F19" s="2">
        <f>B8*(E19/E20)</f>
        <v>100000</v>
      </c>
      <c r="G19" s="2">
        <f>F19*D19</f>
        <v>56999.999999999993</v>
      </c>
    </row>
    <row r="20" spans="1:7" x14ac:dyDescent="0.25">
      <c r="A20" s="3"/>
      <c r="B20" s="3"/>
      <c r="C20" s="3"/>
      <c r="D20" s="12" t="s">
        <v>8</v>
      </c>
      <c r="E20" s="6">
        <f>SUM(E15:E19)</f>
        <v>60</v>
      </c>
      <c r="F20" s="9"/>
      <c r="G20" s="9"/>
    </row>
    <row r="21" spans="1:7" x14ac:dyDescent="0.25">
      <c r="A21" s="3"/>
      <c r="B21" s="3"/>
      <c r="C21" s="3"/>
      <c r="D21" s="12" t="s">
        <v>9</v>
      </c>
      <c r="E21" s="6"/>
      <c r="F21" s="11">
        <f>SUM(F15:F19)</f>
        <v>500000</v>
      </c>
      <c r="G21" s="11"/>
    </row>
    <row r="22" spans="1:7" x14ac:dyDescent="0.25">
      <c r="A22" s="3"/>
      <c r="B22" s="3"/>
      <c r="C22" s="3"/>
      <c r="D22" s="12" t="s">
        <v>10</v>
      </c>
      <c r="E22" s="9"/>
      <c r="F22" s="9"/>
      <c r="G22" s="11">
        <f>ROUND(SUM(G15:G19),0)</f>
        <v>279000</v>
      </c>
    </row>
    <row r="25" spans="1:7" x14ac:dyDescent="0.25">
      <c r="A25" s="10" t="s">
        <v>22</v>
      </c>
      <c r="B25" s="3"/>
      <c r="C25" s="3"/>
      <c r="D25" s="3"/>
      <c r="E25" s="3"/>
      <c r="F25" s="3"/>
      <c r="G25" s="3"/>
    </row>
    <row r="26" spans="1:7" x14ac:dyDescent="0.25">
      <c r="A26" s="3" t="s">
        <v>6</v>
      </c>
      <c r="B26" s="24">
        <f>DATE(YEAR(B6)+1,MONTH(B6),DAY(B6))</f>
        <v>44378</v>
      </c>
      <c r="C26" s="3"/>
      <c r="D26" s="3"/>
      <c r="E26" s="3"/>
      <c r="F26" s="3"/>
      <c r="G26" s="3"/>
    </row>
    <row r="27" spans="1:7" x14ac:dyDescent="0.25">
      <c r="A27" s="3" t="s">
        <v>5</v>
      </c>
      <c r="B27" s="24">
        <f>DATE(YEAR(B7)+1,MONTH(B7),DAY(B7))</f>
        <v>46203</v>
      </c>
      <c r="C27" s="3"/>
      <c r="D27" s="3"/>
      <c r="E27" s="3"/>
      <c r="F27" s="3"/>
      <c r="G27" s="3"/>
    </row>
    <row r="28" spans="1:7" x14ac:dyDescent="0.25">
      <c r="A28" s="3" t="s">
        <v>4</v>
      </c>
      <c r="B28" s="25">
        <f>B8</f>
        <v>500000</v>
      </c>
      <c r="C28" s="3"/>
      <c r="D28" s="3"/>
      <c r="E28" s="3"/>
      <c r="F28" s="3"/>
      <c r="G28" s="3"/>
    </row>
    <row r="29" spans="1:7" x14ac:dyDescent="0.25">
      <c r="A29" s="3"/>
      <c r="B29" s="16"/>
      <c r="C29" s="3"/>
      <c r="D29" s="3"/>
      <c r="E29" s="3"/>
      <c r="F29" s="3"/>
      <c r="G29" s="3"/>
    </row>
    <row r="30" spans="1:7" x14ac:dyDescent="0.25">
      <c r="A30" s="20" t="s">
        <v>15</v>
      </c>
      <c r="B30" s="15"/>
      <c r="C30" s="3"/>
      <c r="D30" s="3"/>
      <c r="E30" s="3"/>
      <c r="F30" s="3"/>
      <c r="G30" s="3"/>
    </row>
    <row r="31" spans="1:7" x14ac:dyDescent="0.25">
      <c r="A31" s="17" t="s">
        <v>16</v>
      </c>
      <c r="B31" s="19">
        <f xml:space="preserve"> SUM((D35 * E35), (D36 * E36), (D37 * E37),(D38*E38),(D39*E39)) / SUM(E35, E36, E37,E38,E39)</f>
        <v>0.52500000000000002</v>
      </c>
      <c r="C31" s="3"/>
      <c r="D31" s="3"/>
      <c r="E31" s="3"/>
      <c r="F31" s="3"/>
      <c r="G31" s="3"/>
    </row>
    <row r="32" spans="1:7" x14ac:dyDescent="0.25">
      <c r="A32" s="17" t="s">
        <v>14</v>
      </c>
      <c r="B32" s="18">
        <f>G42</f>
        <v>262500</v>
      </c>
      <c r="C32" s="3"/>
      <c r="D32" s="3"/>
      <c r="E32" s="3"/>
      <c r="F32" s="3"/>
      <c r="G32" s="3"/>
    </row>
    <row r="33" spans="1:7" x14ac:dyDescent="0.25">
      <c r="A33" s="3"/>
      <c r="B33" s="4"/>
      <c r="C33" s="3"/>
      <c r="D33" s="3"/>
      <c r="E33" s="3"/>
      <c r="F33" s="3"/>
      <c r="G33" s="3"/>
    </row>
    <row r="34" spans="1:7" x14ac:dyDescent="0.25">
      <c r="A34" s="3"/>
      <c r="B34" s="8" t="s">
        <v>11</v>
      </c>
      <c r="C34" s="8" t="s">
        <v>12</v>
      </c>
      <c r="D34" s="8" t="s">
        <v>13</v>
      </c>
      <c r="E34" s="7" t="s">
        <v>18</v>
      </c>
      <c r="F34" s="7" t="s">
        <v>19</v>
      </c>
      <c r="G34" s="7" t="s">
        <v>7</v>
      </c>
    </row>
    <row r="35" spans="1:7" x14ac:dyDescent="0.25">
      <c r="A35" s="1" t="s">
        <v>0</v>
      </c>
      <c r="B35" s="30">
        <v>41456</v>
      </c>
      <c r="C35" s="30">
        <v>42551</v>
      </c>
      <c r="D35" s="27">
        <v>0.49</v>
      </c>
      <c r="E35" s="5">
        <f>ROUND(MAX(0,(MIN(C35,B27)-MAX(B35,B26)))/30,0)</f>
        <v>0</v>
      </c>
      <c r="F35" s="2">
        <f>B28*(E35/E40)</f>
        <v>0</v>
      </c>
      <c r="G35" s="2">
        <f>F35*D35</f>
        <v>0</v>
      </c>
    </row>
    <row r="36" spans="1:7" x14ac:dyDescent="0.25">
      <c r="A36" s="1" t="s">
        <v>1</v>
      </c>
      <c r="B36" s="30">
        <v>42552</v>
      </c>
      <c r="C36" s="30">
        <v>42916</v>
      </c>
      <c r="D36" s="27">
        <v>0.51</v>
      </c>
      <c r="E36" s="5">
        <f>ROUND(MAX(0,(MIN(C36,B27)-MAX(B36,B26)))/30,0)</f>
        <v>0</v>
      </c>
      <c r="F36" s="2">
        <f>B28*(E36/E40)</f>
        <v>0</v>
      </c>
      <c r="G36" s="2">
        <f>F36*D36</f>
        <v>0</v>
      </c>
    </row>
    <row r="37" spans="1:7" x14ac:dyDescent="0.25">
      <c r="A37" s="1" t="s">
        <v>2</v>
      </c>
      <c r="B37" s="30">
        <v>42917</v>
      </c>
      <c r="C37" s="30">
        <v>43281</v>
      </c>
      <c r="D37" s="27">
        <v>0.51500000000000001</v>
      </c>
      <c r="E37" s="5">
        <f>ROUND(MAX(0,(MIN(C37,B27)-MAX(B37,B26)))/30,0)</f>
        <v>0</v>
      </c>
      <c r="F37" s="2">
        <f>B28*(E37/E40)</f>
        <v>0</v>
      </c>
      <c r="G37" s="2">
        <f>F37*D37</f>
        <v>0</v>
      </c>
    </row>
    <row r="38" spans="1:7" x14ac:dyDescent="0.25">
      <c r="A38" s="1" t="s">
        <v>3</v>
      </c>
      <c r="B38" s="30">
        <v>43282</v>
      </c>
      <c r="C38" s="30">
        <v>43646</v>
      </c>
      <c r="D38" s="27">
        <v>0.52500000000000002</v>
      </c>
      <c r="E38" s="5">
        <f>ROUND(MAX(0,(MIN(C38,B27)-MAX(B38,B26)))/30,0)</f>
        <v>0</v>
      </c>
      <c r="F38" s="2">
        <f>B28*(E38/E40)</f>
        <v>0</v>
      </c>
      <c r="G38" s="2">
        <f>F38*D38</f>
        <v>0</v>
      </c>
    </row>
    <row r="39" spans="1:7" x14ac:dyDescent="0.25">
      <c r="A39" s="1" t="s">
        <v>17</v>
      </c>
      <c r="B39" s="30">
        <v>43647</v>
      </c>
      <c r="C39" s="30">
        <v>45838</v>
      </c>
      <c r="D39" s="27">
        <v>0.52500000000000002</v>
      </c>
      <c r="E39" s="5">
        <f>ROUND(MAX(0,(MIN(C39,B27)-MAX(B39,B26)))/30,0)</f>
        <v>49</v>
      </c>
      <c r="F39" s="2">
        <f>B28*(E39/E40)</f>
        <v>500000</v>
      </c>
      <c r="G39" s="2">
        <f>F39*D39</f>
        <v>262500</v>
      </c>
    </row>
    <row r="40" spans="1:7" x14ac:dyDescent="0.25">
      <c r="A40" s="3"/>
      <c r="B40" s="3"/>
      <c r="C40" s="3"/>
      <c r="D40" s="12" t="s">
        <v>8</v>
      </c>
      <c r="E40" s="6">
        <f>SUM(E35:E39)</f>
        <v>49</v>
      </c>
      <c r="F40" s="9"/>
      <c r="G40" s="9"/>
    </row>
    <row r="41" spans="1:7" x14ac:dyDescent="0.25">
      <c r="A41" s="3"/>
      <c r="B41" s="3"/>
      <c r="C41" s="3"/>
      <c r="D41" s="12" t="s">
        <v>9</v>
      </c>
      <c r="E41" s="6"/>
      <c r="F41" s="11">
        <f>SUM(F35:F39)</f>
        <v>500000</v>
      </c>
      <c r="G41" s="11"/>
    </row>
    <row r="42" spans="1:7" x14ac:dyDescent="0.25">
      <c r="A42" s="3"/>
      <c r="B42" s="3"/>
      <c r="C42" s="3"/>
      <c r="D42" s="12" t="s">
        <v>10</v>
      </c>
      <c r="E42" s="9"/>
      <c r="F42" s="9"/>
      <c r="G42" s="11">
        <f>ROUND(SUM(G35:G39),0)</f>
        <v>262500</v>
      </c>
    </row>
    <row r="45" spans="1:7" x14ac:dyDescent="0.25">
      <c r="A45" s="10" t="s">
        <v>23</v>
      </c>
      <c r="B45" s="3"/>
      <c r="C45" s="3"/>
      <c r="D45" s="3"/>
      <c r="E45" s="3"/>
      <c r="F45" s="3"/>
      <c r="G45" s="3"/>
    </row>
    <row r="46" spans="1:7" x14ac:dyDescent="0.25">
      <c r="A46" s="3" t="s">
        <v>6</v>
      </c>
      <c r="B46" s="24">
        <f>DATE(YEAR(B26)+1,MONTH(B26),DAY(B26))</f>
        <v>44743</v>
      </c>
      <c r="C46" s="3"/>
      <c r="D46" s="3"/>
      <c r="E46" s="3"/>
      <c r="F46" s="3"/>
      <c r="G46" s="3"/>
    </row>
    <row r="47" spans="1:7" x14ac:dyDescent="0.25">
      <c r="A47" s="3" t="s">
        <v>5</v>
      </c>
      <c r="B47" s="24">
        <f>DATE(YEAR(B27)+1,MONTH(B27),DAY(B27))</f>
        <v>46568</v>
      </c>
      <c r="C47" s="3"/>
      <c r="D47" s="3"/>
      <c r="E47" s="3"/>
      <c r="F47" s="3"/>
      <c r="G47" s="3"/>
    </row>
    <row r="48" spans="1:7" x14ac:dyDescent="0.25">
      <c r="A48" s="3" t="s">
        <v>4</v>
      </c>
      <c r="B48" s="25">
        <f>B8</f>
        <v>500000</v>
      </c>
      <c r="C48" s="3"/>
      <c r="D48" s="3"/>
      <c r="E48" s="3"/>
      <c r="F48" s="3"/>
      <c r="G48" s="3"/>
    </row>
    <row r="49" spans="1:7" x14ac:dyDescent="0.25">
      <c r="A49" s="3"/>
      <c r="B49" s="16"/>
      <c r="C49" s="3"/>
      <c r="D49" s="3"/>
      <c r="E49" s="3"/>
      <c r="F49" s="3"/>
      <c r="G49" s="3"/>
    </row>
    <row r="50" spans="1:7" x14ac:dyDescent="0.25">
      <c r="A50" s="20" t="s">
        <v>15</v>
      </c>
      <c r="B50" s="15"/>
      <c r="C50" s="3"/>
      <c r="D50" s="3"/>
      <c r="E50" s="3"/>
      <c r="F50" s="3"/>
      <c r="G50" s="3"/>
    </row>
    <row r="51" spans="1:7" x14ac:dyDescent="0.25">
      <c r="A51" s="17" t="s">
        <v>16</v>
      </c>
      <c r="B51" s="19">
        <f xml:space="preserve"> SUM((D55 * E55), (D56 * E56), (D57 * E57),(D58*E58),(D59*E59)) / SUM(E55, E56, E57,E58,E59)</f>
        <v>0.52500000000000002</v>
      </c>
      <c r="C51" s="3"/>
      <c r="D51" s="3"/>
      <c r="E51" s="3"/>
      <c r="F51" s="3"/>
      <c r="G51" s="3"/>
    </row>
    <row r="52" spans="1:7" x14ac:dyDescent="0.25">
      <c r="A52" s="17" t="s">
        <v>14</v>
      </c>
      <c r="B52" s="18">
        <f>G62</f>
        <v>262500</v>
      </c>
      <c r="C52" s="3"/>
      <c r="D52" s="3"/>
      <c r="E52" s="3"/>
      <c r="F52" s="3"/>
      <c r="G52" s="3"/>
    </row>
    <row r="53" spans="1:7" x14ac:dyDescent="0.25">
      <c r="A53" s="3"/>
      <c r="B53" s="4"/>
      <c r="C53" s="3"/>
      <c r="D53" s="3"/>
      <c r="E53" s="3"/>
      <c r="F53" s="3"/>
      <c r="G53" s="3"/>
    </row>
    <row r="54" spans="1:7" x14ac:dyDescent="0.25">
      <c r="A54" s="3"/>
      <c r="B54" s="8" t="s">
        <v>11</v>
      </c>
      <c r="C54" s="8" t="s">
        <v>12</v>
      </c>
      <c r="D54" s="8" t="s">
        <v>13</v>
      </c>
      <c r="E54" s="7" t="s">
        <v>18</v>
      </c>
      <c r="F54" s="7" t="s">
        <v>19</v>
      </c>
      <c r="G54" s="7" t="s">
        <v>7</v>
      </c>
    </row>
    <row r="55" spans="1:7" x14ac:dyDescent="0.25">
      <c r="A55" s="1" t="s">
        <v>0</v>
      </c>
      <c r="B55" s="30">
        <v>41456</v>
      </c>
      <c r="C55" s="30">
        <v>42551</v>
      </c>
      <c r="D55" s="27">
        <v>0.49</v>
      </c>
      <c r="E55" s="5">
        <f>ROUND(MAX(0,(MIN(C55,B47)-MAX(B55,B46)))/30,0)</f>
        <v>0</v>
      </c>
      <c r="F55" s="2">
        <f>B48*(E55/E60)</f>
        <v>0</v>
      </c>
      <c r="G55" s="2">
        <f>F55*D55</f>
        <v>0</v>
      </c>
    </row>
    <row r="56" spans="1:7" x14ac:dyDescent="0.25">
      <c r="A56" s="1" t="s">
        <v>1</v>
      </c>
      <c r="B56" s="30">
        <v>42552</v>
      </c>
      <c r="C56" s="30">
        <v>42916</v>
      </c>
      <c r="D56" s="27">
        <v>0.51</v>
      </c>
      <c r="E56" s="5">
        <f>ROUND(MAX(0,(MIN(C56,B47)-MAX(B56,B46)))/30,0)</f>
        <v>0</v>
      </c>
      <c r="F56" s="2">
        <f>B48*(E56/E60)</f>
        <v>0</v>
      </c>
      <c r="G56" s="2">
        <f>F56*D56</f>
        <v>0</v>
      </c>
    </row>
    <row r="57" spans="1:7" x14ac:dyDescent="0.25">
      <c r="A57" s="1" t="s">
        <v>2</v>
      </c>
      <c r="B57" s="30">
        <v>42917</v>
      </c>
      <c r="C57" s="30">
        <v>43281</v>
      </c>
      <c r="D57" s="27">
        <v>0.51500000000000001</v>
      </c>
      <c r="E57" s="5">
        <f>ROUND(MAX(0,(MIN(C57,B47)-MAX(B57,B46)))/30,0)</f>
        <v>0</v>
      </c>
      <c r="F57" s="2">
        <f>B48*(E57/E60)</f>
        <v>0</v>
      </c>
      <c r="G57" s="2">
        <f>F57*D57</f>
        <v>0</v>
      </c>
    </row>
    <row r="58" spans="1:7" x14ac:dyDescent="0.25">
      <c r="A58" s="1" t="s">
        <v>3</v>
      </c>
      <c r="B58" s="30">
        <v>43282</v>
      </c>
      <c r="C58" s="30">
        <v>43646</v>
      </c>
      <c r="D58" s="27">
        <v>0.52500000000000002</v>
      </c>
      <c r="E58" s="5">
        <f>ROUND(MAX(0,(MIN(C58,B47)-MAX(B58,B46)))/30,0)</f>
        <v>0</v>
      </c>
      <c r="F58" s="2">
        <f>B48*(E58/E60)</f>
        <v>0</v>
      </c>
      <c r="G58" s="2">
        <f>F58*D58</f>
        <v>0</v>
      </c>
    </row>
    <row r="59" spans="1:7" x14ac:dyDescent="0.25">
      <c r="A59" s="1" t="s">
        <v>17</v>
      </c>
      <c r="B59" s="30">
        <v>43647</v>
      </c>
      <c r="C59" s="30">
        <v>45838</v>
      </c>
      <c r="D59" s="27">
        <v>0.52500000000000002</v>
      </c>
      <c r="E59" s="5">
        <f>ROUND(MAX(0,(MIN(C59,B47)-MAX(B59,B46)))/30,0)</f>
        <v>37</v>
      </c>
      <c r="F59" s="2">
        <f>B48*(E59/E60)</f>
        <v>500000</v>
      </c>
      <c r="G59" s="2">
        <f>F59*D59</f>
        <v>262500</v>
      </c>
    </row>
    <row r="60" spans="1:7" x14ac:dyDescent="0.25">
      <c r="A60" s="3"/>
      <c r="B60" s="3"/>
      <c r="C60" s="3"/>
      <c r="D60" s="12" t="s">
        <v>8</v>
      </c>
      <c r="E60" s="6">
        <f>SUM(E55:E59)</f>
        <v>37</v>
      </c>
      <c r="F60" s="9"/>
      <c r="G60" s="9"/>
    </row>
    <row r="61" spans="1:7" x14ac:dyDescent="0.25">
      <c r="A61" s="3"/>
      <c r="B61" s="3"/>
      <c r="C61" s="3"/>
      <c r="D61" s="12" t="s">
        <v>9</v>
      </c>
      <c r="E61" s="6"/>
      <c r="F61" s="11">
        <f>SUM(F55:F59)</f>
        <v>500000</v>
      </c>
      <c r="G61" s="11"/>
    </row>
    <row r="62" spans="1:7" x14ac:dyDescent="0.25">
      <c r="A62" s="3"/>
      <c r="B62" s="3"/>
      <c r="C62" s="3"/>
      <c r="D62" s="12" t="s">
        <v>10</v>
      </c>
      <c r="E62" s="9"/>
      <c r="F62" s="9"/>
      <c r="G62" s="11">
        <f>ROUND(SUM(G55:G59),0)</f>
        <v>262500</v>
      </c>
    </row>
    <row r="65" spans="1:7" x14ac:dyDescent="0.25">
      <c r="A65" s="10" t="s">
        <v>24</v>
      </c>
      <c r="B65" s="3"/>
      <c r="C65" s="3"/>
      <c r="D65" s="3"/>
      <c r="E65" s="3"/>
      <c r="F65" s="3"/>
      <c r="G65" s="3"/>
    </row>
    <row r="66" spans="1:7" x14ac:dyDescent="0.25">
      <c r="A66" s="3" t="s">
        <v>6</v>
      </c>
      <c r="B66" s="24">
        <f>DATE(YEAR(B46)+1,MONTH(B46),DAY(B46))</f>
        <v>45108</v>
      </c>
      <c r="C66" s="3"/>
      <c r="D66" s="3"/>
      <c r="E66" s="3"/>
      <c r="F66" s="3"/>
      <c r="G66" s="3"/>
    </row>
    <row r="67" spans="1:7" x14ac:dyDescent="0.25">
      <c r="A67" s="3" t="s">
        <v>5</v>
      </c>
      <c r="B67" s="24">
        <f>DATE(YEAR(B47)+1,MONTH(B47),DAY(B47))</f>
        <v>46934</v>
      </c>
      <c r="C67" s="3"/>
      <c r="D67" s="3"/>
      <c r="E67" s="3"/>
      <c r="F67" s="3"/>
      <c r="G67" s="3"/>
    </row>
    <row r="68" spans="1:7" x14ac:dyDescent="0.25">
      <c r="A68" s="3" t="s">
        <v>4</v>
      </c>
      <c r="B68" s="25">
        <f>B8</f>
        <v>500000</v>
      </c>
      <c r="C68" s="3"/>
      <c r="D68" s="3"/>
      <c r="E68" s="3"/>
      <c r="F68" s="3"/>
      <c r="G68" s="3"/>
    </row>
    <row r="69" spans="1:7" x14ac:dyDescent="0.25">
      <c r="A69" s="3"/>
      <c r="B69" s="16"/>
      <c r="C69" s="3"/>
      <c r="D69" s="3"/>
      <c r="E69" s="3"/>
      <c r="F69" s="3"/>
      <c r="G69" s="3"/>
    </row>
    <row r="70" spans="1:7" x14ac:dyDescent="0.25">
      <c r="A70" s="20" t="s">
        <v>15</v>
      </c>
      <c r="B70" s="15"/>
      <c r="C70" s="3"/>
      <c r="D70" s="3"/>
      <c r="E70" s="3"/>
      <c r="F70" s="3"/>
      <c r="G70" s="3"/>
    </row>
    <row r="71" spans="1:7" x14ac:dyDescent="0.25">
      <c r="A71" s="17" t="s">
        <v>16</v>
      </c>
      <c r="B71" s="19">
        <f xml:space="preserve"> SUM((D75 * E75), (D76 * E76), (D77 * E77),(D78*E78),(D79*E79)) / SUM(E75, E76, E77,E78,E79)</f>
        <v>0.52500000000000002</v>
      </c>
      <c r="C71" s="3"/>
      <c r="D71" s="3"/>
      <c r="E71" s="3"/>
      <c r="F71" s="3"/>
      <c r="G71" s="3"/>
    </row>
    <row r="72" spans="1:7" x14ac:dyDescent="0.25">
      <c r="A72" s="17" t="s">
        <v>14</v>
      </c>
      <c r="B72" s="18">
        <f>G82</f>
        <v>262500</v>
      </c>
      <c r="C72" s="3"/>
      <c r="D72" s="3"/>
      <c r="E72" s="3"/>
      <c r="F72" s="3"/>
      <c r="G72" s="3"/>
    </row>
    <row r="73" spans="1:7" x14ac:dyDescent="0.25">
      <c r="A73" s="3"/>
      <c r="B73" s="4"/>
      <c r="C73" s="3"/>
      <c r="D73" s="3"/>
      <c r="E73" s="3"/>
      <c r="F73" s="3"/>
      <c r="G73" s="3"/>
    </row>
    <row r="74" spans="1:7" x14ac:dyDescent="0.25">
      <c r="A74" s="3"/>
      <c r="B74" s="8" t="s">
        <v>11</v>
      </c>
      <c r="C74" s="8" t="s">
        <v>12</v>
      </c>
      <c r="D74" s="8" t="s">
        <v>13</v>
      </c>
      <c r="E74" s="7" t="s">
        <v>18</v>
      </c>
      <c r="F74" s="7" t="s">
        <v>19</v>
      </c>
      <c r="G74" s="7" t="s">
        <v>7</v>
      </c>
    </row>
    <row r="75" spans="1:7" x14ac:dyDescent="0.25">
      <c r="A75" s="1" t="s">
        <v>0</v>
      </c>
      <c r="B75" s="30">
        <v>41456</v>
      </c>
      <c r="C75" s="30">
        <v>42551</v>
      </c>
      <c r="D75" s="27">
        <v>0.49</v>
      </c>
      <c r="E75" s="5">
        <f>ROUND(MAX(0,(MIN(C75,B67)-MAX(B75,B66)))/30,0)</f>
        <v>0</v>
      </c>
      <c r="F75" s="2">
        <f>B68*(E75/E80)</f>
        <v>0</v>
      </c>
      <c r="G75" s="2">
        <f>F75*D75</f>
        <v>0</v>
      </c>
    </row>
    <row r="76" spans="1:7" x14ac:dyDescent="0.25">
      <c r="A76" s="1" t="s">
        <v>1</v>
      </c>
      <c r="B76" s="30">
        <v>42552</v>
      </c>
      <c r="C76" s="30">
        <v>42916</v>
      </c>
      <c r="D76" s="27">
        <v>0.51</v>
      </c>
      <c r="E76" s="5">
        <f>ROUND(MAX(0,(MIN(C76,B67)-MAX(B76,B66)))/30,0)</f>
        <v>0</v>
      </c>
      <c r="F76" s="2">
        <f>B68*(E76/E80)</f>
        <v>0</v>
      </c>
      <c r="G76" s="2">
        <f>F76*D76</f>
        <v>0</v>
      </c>
    </row>
    <row r="77" spans="1:7" x14ac:dyDescent="0.25">
      <c r="A77" s="1" t="s">
        <v>2</v>
      </c>
      <c r="B77" s="30">
        <v>42917</v>
      </c>
      <c r="C77" s="30">
        <v>43281</v>
      </c>
      <c r="D77" s="27">
        <v>0.51500000000000001</v>
      </c>
      <c r="E77" s="5">
        <f>ROUND(MAX(0,(MIN(C77,B67)-MAX(B77,B66)))/30,0)</f>
        <v>0</v>
      </c>
      <c r="F77" s="2">
        <f>B68*(E77/E80)</f>
        <v>0</v>
      </c>
      <c r="G77" s="2">
        <f>F77*D77</f>
        <v>0</v>
      </c>
    </row>
    <row r="78" spans="1:7" x14ac:dyDescent="0.25">
      <c r="A78" s="1" t="s">
        <v>3</v>
      </c>
      <c r="B78" s="30">
        <v>43282</v>
      </c>
      <c r="C78" s="30">
        <v>43646</v>
      </c>
      <c r="D78" s="27">
        <v>0.52500000000000002</v>
      </c>
      <c r="E78" s="5">
        <f>ROUND(MAX(0,(MIN(C78,B67)-MAX(B78,B66)))/30,0)</f>
        <v>0</v>
      </c>
      <c r="F78" s="2">
        <f>B68*(E78/E80)</f>
        <v>0</v>
      </c>
      <c r="G78" s="2">
        <f>F78*D78</f>
        <v>0</v>
      </c>
    </row>
    <row r="79" spans="1:7" x14ac:dyDescent="0.25">
      <c r="A79" s="1" t="s">
        <v>17</v>
      </c>
      <c r="B79" s="30">
        <v>43647</v>
      </c>
      <c r="C79" s="30">
        <v>45838</v>
      </c>
      <c r="D79" s="27">
        <v>0.52500000000000002</v>
      </c>
      <c r="E79" s="5">
        <f>ROUND(MAX(0,(MIN(C79,B67)-MAX(B79,B66)))/30,0)</f>
        <v>24</v>
      </c>
      <c r="F79" s="2">
        <f>B68*(E79/E80)</f>
        <v>500000</v>
      </c>
      <c r="G79" s="2">
        <f>F79*D79</f>
        <v>262500</v>
      </c>
    </row>
    <row r="80" spans="1:7" x14ac:dyDescent="0.25">
      <c r="A80" s="3"/>
      <c r="B80" s="3"/>
      <c r="C80" s="3"/>
      <c r="D80" s="12" t="s">
        <v>8</v>
      </c>
      <c r="E80" s="6">
        <f>SUM(E75:E79)</f>
        <v>24</v>
      </c>
      <c r="F80" s="9"/>
      <c r="G80" s="9"/>
    </row>
    <row r="81" spans="1:7" x14ac:dyDescent="0.25">
      <c r="A81" s="3"/>
      <c r="B81" s="3"/>
      <c r="C81" s="3"/>
      <c r="D81" s="12" t="s">
        <v>9</v>
      </c>
      <c r="E81" s="6"/>
      <c r="F81" s="11">
        <f>SUM(F75:F79)</f>
        <v>500000</v>
      </c>
      <c r="G81" s="11"/>
    </row>
    <row r="82" spans="1:7" x14ac:dyDescent="0.25">
      <c r="A82" s="3"/>
      <c r="B82" s="3"/>
      <c r="C82" s="3"/>
      <c r="D82" s="12" t="s">
        <v>10</v>
      </c>
      <c r="E82" s="9"/>
      <c r="F82" s="9"/>
      <c r="G82" s="11">
        <f>ROUND(SUM(G75:G79),0)</f>
        <v>262500</v>
      </c>
    </row>
    <row r="85" spans="1:7" x14ac:dyDescent="0.25">
      <c r="A85" s="10" t="s">
        <v>25</v>
      </c>
      <c r="B85" s="3"/>
      <c r="C85" s="3"/>
      <c r="D85" s="3"/>
      <c r="E85" s="3"/>
      <c r="F85" s="3"/>
      <c r="G85" s="3"/>
    </row>
    <row r="86" spans="1:7" x14ac:dyDescent="0.25">
      <c r="A86" s="3" t="s">
        <v>6</v>
      </c>
      <c r="B86" s="24">
        <f>DATE(YEAR(B66)+1,MONTH(B66),DAY(B66))</f>
        <v>45474</v>
      </c>
      <c r="C86" s="3"/>
      <c r="D86" s="3"/>
      <c r="E86" s="3"/>
      <c r="F86" s="3"/>
      <c r="G86" s="3"/>
    </row>
    <row r="87" spans="1:7" x14ac:dyDescent="0.25">
      <c r="A87" s="3" t="s">
        <v>5</v>
      </c>
      <c r="B87" s="24">
        <f>DATE(YEAR(B67)+1,MONTH(B67),DAY(B67))</f>
        <v>47299</v>
      </c>
      <c r="C87" s="3"/>
      <c r="D87" s="3"/>
      <c r="E87" s="3"/>
      <c r="F87" s="3"/>
      <c r="G87" s="3"/>
    </row>
    <row r="88" spans="1:7" x14ac:dyDescent="0.25">
      <c r="A88" s="3" t="s">
        <v>4</v>
      </c>
      <c r="B88" s="25">
        <f>B8</f>
        <v>500000</v>
      </c>
      <c r="C88" s="3"/>
      <c r="D88" s="3"/>
      <c r="E88" s="3"/>
      <c r="F88" s="3"/>
      <c r="G88" s="3"/>
    </row>
    <row r="89" spans="1:7" x14ac:dyDescent="0.25">
      <c r="A89" s="3"/>
      <c r="B89" s="16"/>
      <c r="C89" s="3"/>
      <c r="D89" s="3"/>
      <c r="E89" s="3"/>
      <c r="F89" s="3"/>
      <c r="G89" s="3"/>
    </row>
    <row r="90" spans="1:7" x14ac:dyDescent="0.25">
      <c r="A90" s="20" t="s">
        <v>15</v>
      </c>
      <c r="B90" s="15"/>
      <c r="C90" s="3"/>
      <c r="D90" s="3"/>
      <c r="E90" s="3"/>
      <c r="F90" s="3"/>
      <c r="G90" s="3"/>
    </row>
    <row r="91" spans="1:7" x14ac:dyDescent="0.25">
      <c r="A91" s="17" t="s">
        <v>16</v>
      </c>
      <c r="B91" s="19">
        <f xml:space="preserve"> SUM((D95 * E95), (D96 * E96), (D97 * E97),(D98*E98),(D99*E99)) / SUM(E95, E96, E97,E98,E99)</f>
        <v>0.52500000000000002</v>
      </c>
      <c r="C91" s="3"/>
      <c r="D91" s="3"/>
      <c r="E91" s="3"/>
      <c r="F91" s="3"/>
      <c r="G91" s="3"/>
    </row>
    <row r="92" spans="1:7" x14ac:dyDescent="0.25">
      <c r="A92" s="17" t="s">
        <v>14</v>
      </c>
      <c r="B92" s="18">
        <f>G102</f>
        <v>262500</v>
      </c>
      <c r="C92" s="3"/>
      <c r="D92" s="3"/>
      <c r="E92" s="3"/>
      <c r="F92" s="3"/>
      <c r="G92" s="3"/>
    </row>
    <row r="93" spans="1:7" x14ac:dyDescent="0.25">
      <c r="A93" s="3"/>
      <c r="B93" s="4"/>
      <c r="C93" s="3"/>
      <c r="D93" s="3"/>
      <c r="E93" s="3"/>
      <c r="F93" s="3"/>
      <c r="G93" s="3"/>
    </row>
    <row r="94" spans="1:7" x14ac:dyDescent="0.25">
      <c r="A94" s="3"/>
      <c r="B94" s="8" t="s">
        <v>11</v>
      </c>
      <c r="C94" s="8" t="s">
        <v>12</v>
      </c>
      <c r="D94" s="8" t="s">
        <v>13</v>
      </c>
      <c r="E94" s="7" t="s">
        <v>18</v>
      </c>
      <c r="F94" s="7" t="s">
        <v>19</v>
      </c>
      <c r="G94" s="7" t="s">
        <v>7</v>
      </c>
    </row>
    <row r="95" spans="1:7" x14ac:dyDescent="0.25">
      <c r="A95" s="1" t="s">
        <v>0</v>
      </c>
      <c r="B95" s="30">
        <v>41456</v>
      </c>
      <c r="C95" s="30">
        <v>42551</v>
      </c>
      <c r="D95" s="27">
        <v>0.49</v>
      </c>
      <c r="E95" s="5">
        <f>ROUND(MAX(0,(MIN(C95,B87)-MAX(B95,B86)))/30,0)</f>
        <v>0</v>
      </c>
      <c r="F95" s="2">
        <f>B88*(E95/E100)</f>
        <v>0</v>
      </c>
      <c r="G95" s="2">
        <f>F95*D95</f>
        <v>0</v>
      </c>
    </row>
    <row r="96" spans="1:7" x14ac:dyDescent="0.25">
      <c r="A96" s="1" t="s">
        <v>1</v>
      </c>
      <c r="B96" s="30">
        <v>42552</v>
      </c>
      <c r="C96" s="30">
        <v>42916</v>
      </c>
      <c r="D96" s="27">
        <v>0.51</v>
      </c>
      <c r="E96" s="5">
        <f>ROUND(MAX(0,(MIN(C96,B87)-MAX(B96,B86)))/30,0)</f>
        <v>0</v>
      </c>
      <c r="F96" s="2">
        <f>B88*(E96/E100)</f>
        <v>0</v>
      </c>
      <c r="G96" s="2">
        <f>F96*D96</f>
        <v>0</v>
      </c>
    </row>
    <row r="97" spans="1:7" x14ac:dyDescent="0.25">
      <c r="A97" s="1" t="s">
        <v>2</v>
      </c>
      <c r="B97" s="30">
        <v>42917</v>
      </c>
      <c r="C97" s="30">
        <v>43281</v>
      </c>
      <c r="D97" s="27">
        <v>0.51500000000000001</v>
      </c>
      <c r="E97" s="5">
        <f>ROUND(MAX(0,(MIN(C97,B87)-MAX(B97,B86)))/30,0)</f>
        <v>0</v>
      </c>
      <c r="F97" s="2">
        <f>B88*(E97/E100)</f>
        <v>0</v>
      </c>
      <c r="G97" s="2">
        <f>F97*D97</f>
        <v>0</v>
      </c>
    </row>
    <row r="98" spans="1:7" x14ac:dyDescent="0.25">
      <c r="A98" s="1" t="s">
        <v>3</v>
      </c>
      <c r="B98" s="30">
        <v>43282</v>
      </c>
      <c r="C98" s="30">
        <v>43646</v>
      </c>
      <c r="D98" s="27">
        <v>0.52500000000000002</v>
      </c>
      <c r="E98" s="5">
        <f>ROUND(MAX(0,(MIN(C98,B87)-MAX(B98,B86)))/30,0)</f>
        <v>0</v>
      </c>
      <c r="F98" s="2">
        <f>B88*(E98/E100)</f>
        <v>0</v>
      </c>
      <c r="G98" s="2">
        <f>F98*D98</f>
        <v>0</v>
      </c>
    </row>
    <row r="99" spans="1:7" x14ac:dyDescent="0.25">
      <c r="A99" s="1" t="s">
        <v>17</v>
      </c>
      <c r="B99" s="30">
        <v>43647</v>
      </c>
      <c r="C99" s="30">
        <v>45838</v>
      </c>
      <c r="D99" s="27">
        <v>0.52500000000000002</v>
      </c>
      <c r="E99" s="5">
        <f>ROUND(MAX(0,(MIN(C99,B87)-MAX(B99,B86)))/30,0)</f>
        <v>12</v>
      </c>
      <c r="F99" s="2">
        <f>B88*(E99/E100)</f>
        <v>500000</v>
      </c>
      <c r="G99" s="2">
        <f>F99*D99</f>
        <v>262500</v>
      </c>
    </row>
    <row r="100" spans="1:7" x14ac:dyDescent="0.25">
      <c r="A100" s="3"/>
      <c r="B100" s="3"/>
      <c r="C100" s="3"/>
      <c r="D100" s="12" t="s">
        <v>8</v>
      </c>
      <c r="E100" s="6">
        <f>SUM(E95:E99)</f>
        <v>12</v>
      </c>
      <c r="F100" s="9"/>
      <c r="G100" s="9"/>
    </row>
    <row r="101" spans="1:7" x14ac:dyDescent="0.25">
      <c r="A101" s="3"/>
      <c r="B101" s="3"/>
      <c r="C101" s="3"/>
      <c r="D101" s="12" t="s">
        <v>9</v>
      </c>
      <c r="E101" s="6"/>
      <c r="F101" s="11">
        <f>SUM(F95:F99)</f>
        <v>500000</v>
      </c>
      <c r="G101" s="11"/>
    </row>
    <row r="102" spans="1:7" x14ac:dyDescent="0.25">
      <c r="A102" s="3"/>
      <c r="B102" s="3"/>
      <c r="C102" s="3"/>
      <c r="D102" s="12" t="s">
        <v>10</v>
      </c>
      <c r="E102" s="9"/>
      <c r="F102" s="9"/>
      <c r="G102" s="11">
        <f>ROUND(SUM(G95:G99),0)</f>
        <v>262500</v>
      </c>
    </row>
  </sheetData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Rate Calculator 5 years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Rosie Madnick</dc:creator>
  <cp:lastModifiedBy>Rosemary Madnick</cp:lastModifiedBy>
  <dcterms:created xsi:type="dcterms:W3CDTF">2016-04-07T15:11:19Z</dcterms:created>
  <dcterms:modified xsi:type="dcterms:W3CDTF">2021-06-02T22:16:02Z</dcterms:modified>
</cp:coreProperties>
</file>