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codeName="ThisWorkbook" autoCompressPictures="0"/>
  <mc:AlternateContent xmlns:mc="http://schemas.openxmlformats.org/markup-compatibility/2006">
    <mc:Choice Requires="x15">
      <x15ac:absPath xmlns:x15ac="http://schemas.microsoft.com/office/spreadsheetml/2010/11/ac" url="C:\Users\jwelclep\Desktop\"/>
    </mc:Choice>
  </mc:AlternateContent>
  <bookViews>
    <workbookView xWindow="0" yWindow="0" windowWidth="25200" windowHeight="11595"/>
  </bookViews>
  <sheets>
    <sheet name="MTDC" sheetId="22" r:id="rId1"/>
    <sheet name="TDC" sheetId="30" r:id="rId2"/>
    <sheet name="NIH" sheetId="29" r:id="rId3"/>
    <sheet name="Multi-Unit" sheetId="38" r:id="rId4"/>
    <sheet name="Match" sheetId="39" r:id="rId5"/>
    <sheet name="ACCT Codes" sheetId="15" r:id="rId6"/>
    <sheet name="Benefits and F&amp;A-DO NOT DELETE" sheetId="35" r:id="rId7"/>
    <sheet name="List selections - DO NOT DELETE" sheetId="20" r:id="rId8"/>
  </sheets>
  <definedNames>
    <definedName name="_YR1" localSheetId="4">#REF!</definedName>
    <definedName name="_YR1">#REF!</definedName>
    <definedName name="_YR2" localSheetId="4">#REF!</definedName>
    <definedName name="_YR2">#REF!</definedName>
    <definedName name="_YR3" localSheetId="4">#REF!</definedName>
    <definedName name="_YR3">#REF!</definedName>
    <definedName name="_YR4" localSheetId="4">#REF!</definedName>
    <definedName name="_YR4">#REF!</definedName>
    <definedName name="_YR5" localSheetId="4">#REF!</definedName>
    <definedName name="_YR5">#REF!</definedName>
    <definedName name="Activity">'Benefits and F&amp;A-DO NOT DELETE'!$A$33:$A$45</definedName>
    <definedName name="arrayTop" localSheetId="4">#REF!</definedName>
    <definedName name="arrayTop">#REF!</definedName>
    <definedName name="CAL" localSheetId="4">#REF!</definedName>
    <definedName name="CAL">#REF!</definedName>
    <definedName name="Commodity">'List selections - DO NOT DELETE'!$A$86:$A$98</definedName>
    <definedName name="Contractual">'List selections - DO NOT DELETE'!$A$101:$A$124</definedName>
    <definedName name="E_Class">'Benefits and F&amp;A-DO NOT DELETE'!$A$8:$A$26</definedName>
    <definedName name="F_A">'Benefits and F&amp;A-DO NOT DELETE'!$A$33:$B$45</definedName>
    <definedName name="Fabrication">'List selections - DO NOT DELETE'!$A$71:$A$74</definedName>
    <definedName name="FAC" localSheetId="4">#REF!</definedName>
    <definedName name="FAC">#REF!</definedName>
    <definedName name="GRAD" localSheetId="4">#REF!</definedName>
    <definedName name="GRAD">#REF!</definedName>
    <definedName name="grad1">#REF!</definedName>
    <definedName name="grad2">#REF!</definedName>
    <definedName name="grad3">#REF!</definedName>
    <definedName name="grad4">#REF!</definedName>
    <definedName name="grad5">#REF!</definedName>
    <definedName name="HOUR" localSheetId="4">#REF!</definedName>
    <definedName name="HOUR">#REF!</definedName>
    <definedName name="Leave_Benefits">'Benefits and F&amp;A-DO NOT DELETE'!$A$8:$D$30</definedName>
    <definedName name="MERIT" localSheetId="4">#REF!</definedName>
    <definedName name="MERIT">#REF!</definedName>
    <definedName name="OtherPersonnel">'List selections - DO NOT DELETE'!$A$39:$A$61</definedName>
    <definedName name="Others" localSheetId="4">#REF!</definedName>
    <definedName name="Others">#REF!</definedName>
    <definedName name="persDiff" localSheetId="4">#REF!</definedName>
    <definedName name="persDiff">#REF!</definedName>
    <definedName name="PersonMos1" localSheetId="4">#REF!</definedName>
    <definedName name="PersonMos1">#REF!</definedName>
    <definedName name="PersonMos2" localSheetId="4">#REF!</definedName>
    <definedName name="PersonMos2">#REF!</definedName>
    <definedName name="POST" localSheetId="4">#REF!</definedName>
    <definedName name="POST">#REF!</definedName>
    <definedName name="_xlnm.Print_Area" localSheetId="4">Match!$A$1:$AF$458</definedName>
    <definedName name="_xlnm.Print_Area" localSheetId="0">MTDC!$C$1:$Y$179</definedName>
    <definedName name="_xlnm.Print_Area" localSheetId="3">'Multi-Unit'!$A$1:$AF$381</definedName>
    <definedName name="_xlnm.Print_Area" localSheetId="2">NIH!$C$1:$Y$170</definedName>
    <definedName name="_xlnm.Print_Area" localSheetId="1">TDC!$C$1:$Y$161</definedName>
    <definedName name="PS" localSheetId="4">#REF!</definedName>
    <definedName name="PS">#REF!</definedName>
    <definedName name="Rate">'List selections - DO NOT DELETE'!$A$138:$A$138</definedName>
    <definedName name="Select_E_Class">'List selections - DO NOT DELETE'!$A$39:$A$55</definedName>
    <definedName name="SeniorPersonnel">'List selections - DO NOT DELETE'!$A$14:$A$28</definedName>
    <definedName name="SeniorPersonnel1">'List selections - DO NOT DELETE'!$A$14:$A$36</definedName>
    <definedName name="Staff_Benefits">'Benefits and F&amp;A-DO NOT DELETE'!$C$7:$D$26</definedName>
    <definedName name="Student">'List selections - DO NOT DELETE'!$A$64:$A$68</definedName>
    <definedName name="Summary_Array" localSheetId="4">#REF!</definedName>
    <definedName name="Summary_Array">#REF!</definedName>
    <definedName name="Travel">'List selections - DO NOT DELETE'!$A$77:$A$83</definedName>
    <definedName name="TravelIncrease">'List selections - DO NOT DELETE'!$A$77:$B$83</definedName>
    <definedName name="ug" localSheetId="4">#REF!</definedName>
    <definedName name="ug">#REF!</definedName>
    <definedName name="years" localSheetId="4">#REF!</definedName>
    <definedName name="years">#REF!</definedName>
  </definedNames>
  <calcPr calcId="152511" concurrentCalc="0"/>
</workbook>
</file>

<file path=xl/calcChain.xml><?xml version="1.0" encoding="utf-8"?>
<calcChain xmlns="http://schemas.openxmlformats.org/spreadsheetml/2006/main">
  <c r="P470" i="39" l="1"/>
  <c r="O470" i="39"/>
  <c r="E470" i="39"/>
  <c r="D470" i="39"/>
  <c r="P467" i="39"/>
  <c r="O467" i="39"/>
  <c r="E467" i="39"/>
  <c r="D467" i="39"/>
  <c r="P465" i="39"/>
  <c r="P466" i="39"/>
  <c r="O466" i="39"/>
  <c r="E466" i="39"/>
  <c r="D466" i="39"/>
  <c r="O465" i="39"/>
  <c r="E465" i="39"/>
  <c r="D465" i="39"/>
  <c r="AN376" i="39"/>
  <c r="AN364" i="39"/>
  <c r="AN368" i="39"/>
  <c r="AN369" i="39"/>
  <c r="AN211" i="39"/>
  <c r="AN212" i="39"/>
  <c r="AN213" i="39"/>
  <c r="AN214" i="39"/>
  <c r="AN215" i="39"/>
  <c r="AN216" i="39"/>
  <c r="AN217" i="39"/>
  <c r="AN218" i="39"/>
  <c r="AN219" i="39"/>
  <c r="AN220" i="39"/>
  <c r="AN221" i="39"/>
  <c r="AN222" i="39"/>
  <c r="AN223" i="39"/>
  <c r="AN224" i="39"/>
  <c r="AN225" i="39"/>
  <c r="AN226" i="39"/>
  <c r="AN227" i="39"/>
  <c r="AN228" i="39"/>
  <c r="AN229" i="39"/>
  <c r="AN230" i="39"/>
  <c r="AN231" i="39"/>
  <c r="AN355" i="39"/>
  <c r="AN234" i="39"/>
  <c r="AN235" i="39"/>
  <c r="AN236" i="39"/>
  <c r="AN237" i="39"/>
  <c r="AN238" i="39"/>
  <c r="AN239" i="39"/>
  <c r="AN240" i="39"/>
  <c r="AN241" i="39"/>
  <c r="AN242" i="39"/>
  <c r="AN243" i="39"/>
  <c r="AN244" i="39"/>
  <c r="AN245" i="39"/>
  <c r="AN246" i="39"/>
  <c r="AN247" i="39"/>
  <c r="AN248" i="39"/>
  <c r="AN249" i="39"/>
  <c r="AN250" i="39"/>
  <c r="AN251" i="39"/>
  <c r="AN252" i="39"/>
  <c r="AN253" i="39"/>
  <c r="AN254" i="39"/>
  <c r="AN255" i="39"/>
  <c r="AN256" i="39"/>
  <c r="AN257" i="39"/>
  <c r="AN258" i="39"/>
  <c r="AN356" i="39"/>
  <c r="AN357" i="39"/>
  <c r="Q13" i="39"/>
  <c r="AO13" i="39"/>
  <c r="Q14" i="39"/>
  <c r="AO14" i="39"/>
  <c r="Q15" i="39"/>
  <c r="AO15" i="39"/>
  <c r="Q16" i="39"/>
  <c r="AO16" i="39"/>
  <c r="Q17" i="39"/>
  <c r="AO17" i="39"/>
  <c r="AN18" i="39"/>
  <c r="Q21" i="39"/>
  <c r="AO21" i="39"/>
  <c r="Q22" i="39"/>
  <c r="AO22" i="39"/>
  <c r="Q23" i="39"/>
  <c r="AO23" i="39"/>
  <c r="Q24" i="39"/>
  <c r="AO24" i="39"/>
  <c r="Q25" i="39"/>
  <c r="AO25" i="39"/>
  <c r="Q26" i="39"/>
  <c r="AO26" i="39"/>
  <c r="Q27" i="39"/>
  <c r="AO27" i="39"/>
  <c r="AO30" i="39"/>
  <c r="AO31" i="39"/>
  <c r="AO32" i="39"/>
  <c r="AO33" i="39"/>
  <c r="AO34" i="39"/>
  <c r="AO35" i="39"/>
  <c r="AN36" i="39"/>
  <c r="AN37" i="39"/>
  <c r="E39" i="39"/>
  <c r="Q39" i="39"/>
  <c r="AO39" i="39"/>
  <c r="E40" i="39"/>
  <c r="Q40" i="39"/>
  <c r="AO40" i="39"/>
  <c r="E41" i="39"/>
  <c r="Q41" i="39"/>
  <c r="AO41" i="39"/>
  <c r="E42" i="39"/>
  <c r="Q42" i="39"/>
  <c r="AO42" i="39"/>
  <c r="E43" i="39"/>
  <c r="Q43" i="39"/>
  <c r="AO43" i="39"/>
  <c r="AN44" i="39"/>
  <c r="E46" i="39"/>
  <c r="Q46" i="39"/>
  <c r="AO46" i="39"/>
  <c r="E47" i="39"/>
  <c r="Q47" i="39"/>
  <c r="AO47" i="39"/>
  <c r="E48" i="39"/>
  <c r="Q48" i="39"/>
  <c r="AO48" i="39"/>
  <c r="E49" i="39"/>
  <c r="Q49" i="39"/>
  <c r="AO49" i="39"/>
  <c r="E50" i="39"/>
  <c r="Q50" i="39"/>
  <c r="AO50" i="39"/>
  <c r="E51" i="39"/>
  <c r="Q51" i="39"/>
  <c r="AO51" i="39"/>
  <c r="E52" i="39"/>
  <c r="Q52" i="39"/>
  <c r="AO52" i="39"/>
  <c r="E54" i="39"/>
  <c r="Q54" i="39"/>
  <c r="AO54" i="39"/>
  <c r="E55" i="39"/>
  <c r="Q55" i="39"/>
  <c r="AO55" i="39"/>
  <c r="E56" i="39"/>
  <c r="Q56" i="39"/>
  <c r="AO56" i="39"/>
  <c r="E57" i="39"/>
  <c r="Q57" i="39"/>
  <c r="AO57" i="39"/>
  <c r="AO58" i="39"/>
  <c r="AO59" i="39"/>
  <c r="AN60" i="39"/>
  <c r="AN61" i="39"/>
  <c r="AN62" i="39"/>
  <c r="AN378" i="39"/>
  <c r="R386" i="39"/>
  <c r="AN386" i="39"/>
  <c r="AN392" i="39"/>
  <c r="S376" i="39"/>
  <c r="S364" i="39"/>
  <c r="S368" i="39"/>
  <c r="S369" i="39"/>
  <c r="S65" i="39"/>
  <c r="S66" i="39"/>
  <c r="S67" i="39"/>
  <c r="S68" i="39"/>
  <c r="S69" i="39"/>
  <c r="S70" i="39"/>
  <c r="S71" i="39"/>
  <c r="S72" i="39"/>
  <c r="S73" i="39"/>
  <c r="S74" i="39"/>
  <c r="S75" i="39"/>
  <c r="S76" i="39"/>
  <c r="S77" i="39"/>
  <c r="S78" i="39"/>
  <c r="S79" i="39"/>
  <c r="S80" i="39"/>
  <c r="S81" i="39"/>
  <c r="S82" i="39"/>
  <c r="S83" i="39"/>
  <c r="S84" i="39"/>
  <c r="S85" i="39"/>
  <c r="S355" i="39"/>
  <c r="S88" i="39"/>
  <c r="S89" i="39"/>
  <c r="S90" i="39"/>
  <c r="S91" i="39"/>
  <c r="S92" i="39"/>
  <c r="S93" i="39"/>
  <c r="S94" i="39"/>
  <c r="S95" i="39"/>
  <c r="S96" i="39"/>
  <c r="S97" i="39"/>
  <c r="S98" i="39"/>
  <c r="S99" i="39"/>
  <c r="S100" i="39"/>
  <c r="S101" i="39"/>
  <c r="S102" i="39"/>
  <c r="S103" i="39"/>
  <c r="S104" i="39"/>
  <c r="S105" i="39"/>
  <c r="S106" i="39"/>
  <c r="S107" i="39"/>
  <c r="S108" i="39"/>
  <c r="S109" i="39"/>
  <c r="S110" i="39"/>
  <c r="S111" i="39"/>
  <c r="S112" i="39"/>
  <c r="S356" i="39"/>
  <c r="S357" i="39"/>
  <c r="T13" i="39"/>
  <c r="T14" i="39"/>
  <c r="T15" i="39"/>
  <c r="T16" i="39"/>
  <c r="T17" i="39"/>
  <c r="S18" i="39"/>
  <c r="T21" i="39"/>
  <c r="T22" i="39"/>
  <c r="T23" i="39"/>
  <c r="T24" i="39"/>
  <c r="T25" i="39"/>
  <c r="T26" i="39"/>
  <c r="T27" i="39"/>
  <c r="T30" i="39"/>
  <c r="T31" i="39"/>
  <c r="T32" i="39"/>
  <c r="T33" i="39"/>
  <c r="T34" i="39"/>
  <c r="T35" i="39"/>
  <c r="S36" i="39"/>
  <c r="S37" i="39"/>
  <c r="T39" i="39"/>
  <c r="T40" i="39"/>
  <c r="T41" i="39"/>
  <c r="T42" i="39"/>
  <c r="T43" i="39"/>
  <c r="S44" i="39"/>
  <c r="T46" i="39"/>
  <c r="T47" i="39"/>
  <c r="T48" i="39"/>
  <c r="T49" i="39"/>
  <c r="T50" i="39"/>
  <c r="T51" i="39"/>
  <c r="T52" i="39"/>
  <c r="T54" i="39"/>
  <c r="T55" i="39"/>
  <c r="T56" i="39"/>
  <c r="T57" i="39"/>
  <c r="T58" i="39"/>
  <c r="T59" i="39"/>
  <c r="S60" i="39"/>
  <c r="S61" i="39"/>
  <c r="S62" i="39"/>
  <c r="S378" i="39"/>
  <c r="AN394" i="39"/>
  <c r="Q397" i="39"/>
  <c r="AO397" i="39"/>
  <c r="Q398" i="39"/>
  <c r="AO398" i="39"/>
  <c r="AN399" i="39"/>
  <c r="Q401" i="39"/>
  <c r="AN401" i="39"/>
  <c r="Q402" i="39"/>
  <c r="AN402" i="39"/>
  <c r="AN403" i="39"/>
  <c r="AN404" i="39"/>
  <c r="AN411" i="39"/>
  <c r="AN422" i="39"/>
  <c r="AN426" i="39"/>
  <c r="AN433" i="39"/>
  <c r="AN437" i="39"/>
  <c r="Q440" i="39"/>
  <c r="AO440" i="39"/>
  <c r="Q441" i="39"/>
  <c r="AO441" i="39"/>
  <c r="Q442" i="39"/>
  <c r="AO442" i="39"/>
  <c r="Q443" i="39"/>
  <c r="AO443" i="39"/>
  <c r="AN445" i="39"/>
  <c r="AN451" i="39"/>
  <c r="AN452" i="39"/>
  <c r="AN454" i="39"/>
  <c r="AN456" i="39"/>
  <c r="AU376" i="39"/>
  <c r="AU364" i="39"/>
  <c r="AU368" i="39"/>
  <c r="AU369" i="39"/>
  <c r="AU261" i="39"/>
  <c r="AU262" i="39"/>
  <c r="AU263" i="39"/>
  <c r="AU264" i="39"/>
  <c r="AU265" i="39"/>
  <c r="AU266" i="39"/>
  <c r="AU267" i="39"/>
  <c r="AU268" i="39"/>
  <c r="AU269" i="39"/>
  <c r="AU270" i="39"/>
  <c r="AU271" i="39"/>
  <c r="AU272" i="39"/>
  <c r="AU273" i="39"/>
  <c r="AU274" i="39"/>
  <c r="AU275" i="39"/>
  <c r="AU276" i="39"/>
  <c r="AU277" i="39"/>
  <c r="AU278" i="39"/>
  <c r="AU279" i="39"/>
  <c r="AU280" i="39"/>
  <c r="AU281" i="39"/>
  <c r="AU355" i="39"/>
  <c r="AU284" i="39"/>
  <c r="AU285" i="39"/>
  <c r="AU286" i="39"/>
  <c r="AU287" i="39"/>
  <c r="AU288" i="39"/>
  <c r="AU289" i="39"/>
  <c r="AU290" i="39"/>
  <c r="AU291" i="39"/>
  <c r="AU292" i="39"/>
  <c r="AU293" i="39"/>
  <c r="AU294" i="39"/>
  <c r="AU295" i="39"/>
  <c r="AU296" i="39"/>
  <c r="AU297" i="39"/>
  <c r="AU298" i="39"/>
  <c r="AU299" i="39"/>
  <c r="AU300" i="39"/>
  <c r="AU301" i="39"/>
  <c r="AU302" i="39"/>
  <c r="AU303" i="39"/>
  <c r="AU304" i="39"/>
  <c r="AU305" i="39"/>
  <c r="AU306" i="39"/>
  <c r="AU307" i="39"/>
  <c r="AU308" i="39"/>
  <c r="AU356" i="39"/>
  <c r="AU357" i="39"/>
  <c r="AV13" i="39"/>
  <c r="AV14" i="39"/>
  <c r="AV15" i="39"/>
  <c r="AV16" i="39"/>
  <c r="AV17" i="39"/>
  <c r="AU18" i="39"/>
  <c r="AV21" i="39"/>
  <c r="AV22" i="39"/>
  <c r="AV23" i="39"/>
  <c r="AV24" i="39"/>
  <c r="AV25" i="39"/>
  <c r="AV26" i="39"/>
  <c r="AV27" i="39"/>
  <c r="AV30" i="39"/>
  <c r="AV31" i="39"/>
  <c r="AV32" i="39"/>
  <c r="AV33" i="39"/>
  <c r="AV34" i="39"/>
  <c r="AV35" i="39"/>
  <c r="AU36" i="39"/>
  <c r="AU37" i="39"/>
  <c r="AV39" i="39"/>
  <c r="AV40" i="39"/>
  <c r="AV41" i="39"/>
  <c r="AV42" i="39"/>
  <c r="AV43" i="39"/>
  <c r="AU44" i="39"/>
  <c r="AV46" i="39"/>
  <c r="AV47" i="39"/>
  <c r="AV48" i="39"/>
  <c r="AV49" i="39"/>
  <c r="AV50" i="39"/>
  <c r="AV51" i="39"/>
  <c r="AV52" i="39"/>
  <c r="AV54" i="39"/>
  <c r="AV55" i="39"/>
  <c r="AV56" i="39"/>
  <c r="AV57" i="39"/>
  <c r="AV58" i="39"/>
  <c r="AV59" i="39"/>
  <c r="AU60" i="39"/>
  <c r="AU61" i="39"/>
  <c r="AU62" i="39"/>
  <c r="AU378" i="39"/>
  <c r="R388" i="39"/>
  <c r="AU388" i="39"/>
  <c r="AU392" i="39"/>
  <c r="Z376" i="39"/>
  <c r="Z364" i="39"/>
  <c r="Z368" i="39"/>
  <c r="Z369" i="39"/>
  <c r="Z115" i="39"/>
  <c r="Z116" i="39"/>
  <c r="Z117" i="39"/>
  <c r="Z118" i="39"/>
  <c r="Z119" i="39"/>
  <c r="Z120" i="39"/>
  <c r="Z121" i="39"/>
  <c r="Z122" i="39"/>
  <c r="Z123" i="39"/>
  <c r="Z124" i="39"/>
  <c r="Z125" i="39"/>
  <c r="Z126" i="39"/>
  <c r="Z127" i="39"/>
  <c r="Z128" i="39"/>
  <c r="Z129" i="39"/>
  <c r="Z130" i="39"/>
  <c r="Z131" i="39"/>
  <c r="Z132" i="39"/>
  <c r="Z133" i="39"/>
  <c r="Z134" i="39"/>
  <c r="Z135" i="39"/>
  <c r="Z136" i="39"/>
  <c r="Z137" i="39"/>
  <c r="Z138" i="39"/>
  <c r="Z139" i="39"/>
  <c r="Z355" i="39"/>
  <c r="Z142" i="39"/>
  <c r="Z143" i="39"/>
  <c r="Z144" i="39"/>
  <c r="Z145" i="39"/>
  <c r="Z146" i="39"/>
  <c r="Z147" i="39"/>
  <c r="Z148" i="39"/>
  <c r="Z149" i="39"/>
  <c r="Z150" i="39"/>
  <c r="Z151" i="39"/>
  <c r="Z152" i="39"/>
  <c r="Z153" i="39"/>
  <c r="Z154" i="39"/>
  <c r="Z155" i="39"/>
  <c r="Z156" i="39"/>
  <c r="Z157" i="39"/>
  <c r="Z158" i="39"/>
  <c r="Z159" i="39"/>
  <c r="Z160" i="39"/>
  <c r="Z161" i="39"/>
  <c r="Z162" i="39"/>
  <c r="Z356" i="39"/>
  <c r="Z357" i="39"/>
  <c r="AA13" i="39"/>
  <c r="AA14" i="39"/>
  <c r="AA15" i="39"/>
  <c r="AA16" i="39"/>
  <c r="AA17" i="39"/>
  <c r="Z18" i="39"/>
  <c r="AA21" i="39"/>
  <c r="AA22" i="39"/>
  <c r="AA23" i="39"/>
  <c r="AA24" i="39"/>
  <c r="AA25" i="39"/>
  <c r="AA26" i="39"/>
  <c r="AA27" i="39"/>
  <c r="AA30" i="39"/>
  <c r="AA31" i="39"/>
  <c r="AA32" i="39"/>
  <c r="AA33" i="39"/>
  <c r="AA34" i="39"/>
  <c r="AA35" i="39"/>
  <c r="Z36" i="39"/>
  <c r="Z37" i="39"/>
  <c r="AA39" i="39"/>
  <c r="AA40" i="39"/>
  <c r="AA41" i="39"/>
  <c r="AA42" i="39"/>
  <c r="AA43" i="39"/>
  <c r="Z44" i="39"/>
  <c r="AA46" i="39"/>
  <c r="AA47" i="39"/>
  <c r="AA48" i="39"/>
  <c r="AA49" i="39"/>
  <c r="AA50" i="39"/>
  <c r="AA51" i="39"/>
  <c r="AA52" i="39"/>
  <c r="AA54" i="39"/>
  <c r="AA55" i="39"/>
  <c r="AA56" i="39"/>
  <c r="AA57" i="39"/>
  <c r="AA58" i="39"/>
  <c r="AA59" i="39"/>
  <c r="Z60" i="39"/>
  <c r="Z61" i="39"/>
  <c r="Z62" i="39"/>
  <c r="Z378" i="39"/>
  <c r="AU394" i="39"/>
  <c r="AV397" i="39"/>
  <c r="AV398" i="39"/>
  <c r="AU399" i="39"/>
  <c r="AU401" i="39"/>
  <c r="AU402" i="39"/>
  <c r="AU403" i="39"/>
  <c r="AU404" i="39"/>
  <c r="AU411" i="39"/>
  <c r="AU422" i="39"/>
  <c r="AU426" i="39"/>
  <c r="AU433" i="39"/>
  <c r="AU437" i="39"/>
  <c r="AV440" i="39"/>
  <c r="AV441" i="39"/>
  <c r="AV442" i="39"/>
  <c r="AV443" i="39"/>
  <c r="AU445" i="39"/>
  <c r="AU451" i="39"/>
  <c r="AU452" i="39"/>
  <c r="AU454" i="39"/>
  <c r="AU456" i="39"/>
  <c r="AW376" i="39"/>
  <c r="AW364" i="39"/>
  <c r="AW368" i="39"/>
  <c r="AW369" i="39"/>
  <c r="R261" i="39"/>
  <c r="AW261" i="39"/>
  <c r="R262" i="39"/>
  <c r="AW262" i="39"/>
  <c r="R263" i="39"/>
  <c r="AW263" i="39"/>
  <c r="R264" i="39"/>
  <c r="AW264" i="39"/>
  <c r="R265" i="39"/>
  <c r="AW265" i="39"/>
  <c r="R266" i="39"/>
  <c r="AW266" i="39"/>
  <c r="R267" i="39"/>
  <c r="AW267" i="39"/>
  <c r="R268" i="39"/>
  <c r="AW268" i="39"/>
  <c r="R269" i="39"/>
  <c r="AW269" i="39"/>
  <c r="R270" i="39"/>
  <c r="AW270" i="39"/>
  <c r="R271" i="39"/>
  <c r="AW271" i="39"/>
  <c r="R272" i="39"/>
  <c r="AW272" i="39"/>
  <c r="R273" i="39"/>
  <c r="AW273" i="39"/>
  <c r="R274" i="39"/>
  <c r="AW274" i="39"/>
  <c r="R275" i="39"/>
  <c r="AW275" i="39"/>
  <c r="R276" i="39"/>
  <c r="AW276" i="39"/>
  <c r="R277" i="39"/>
  <c r="AW277" i="39"/>
  <c r="R278" i="39"/>
  <c r="AW278" i="39"/>
  <c r="R279" i="39"/>
  <c r="AW279" i="39"/>
  <c r="R280" i="39"/>
  <c r="AW280" i="39"/>
  <c r="AW281" i="39"/>
  <c r="AW355" i="39"/>
  <c r="R284" i="39"/>
  <c r="AW284" i="39"/>
  <c r="R285" i="39"/>
  <c r="AW285" i="39"/>
  <c r="R286" i="39"/>
  <c r="AW286" i="39"/>
  <c r="R287" i="39"/>
  <c r="AW287" i="39"/>
  <c r="R288" i="39"/>
  <c r="AW288" i="39"/>
  <c r="R289" i="39"/>
  <c r="AW289" i="39"/>
  <c r="R290" i="39"/>
  <c r="AW290" i="39"/>
  <c r="R291" i="39"/>
  <c r="AW291" i="39"/>
  <c r="R292" i="39"/>
  <c r="AW292" i="39"/>
  <c r="R293" i="39"/>
  <c r="AW293" i="39"/>
  <c r="R294" i="39"/>
  <c r="AW294" i="39"/>
  <c r="R295" i="39"/>
  <c r="AW295" i="39"/>
  <c r="R296" i="39"/>
  <c r="AW296" i="39"/>
  <c r="R297" i="39"/>
  <c r="AW297" i="39"/>
  <c r="R298" i="39"/>
  <c r="AW298" i="39"/>
  <c r="R299" i="39"/>
  <c r="AW299" i="39"/>
  <c r="R300" i="39"/>
  <c r="AW300" i="39"/>
  <c r="R301" i="39"/>
  <c r="AW301" i="39"/>
  <c r="R302" i="39"/>
  <c r="AW302" i="39"/>
  <c r="R303" i="39"/>
  <c r="AW303" i="39"/>
  <c r="R304" i="39"/>
  <c r="AW304" i="39"/>
  <c r="R305" i="39"/>
  <c r="AW305" i="39"/>
  <c r="R306" i="39"/>
  <c r="AW306" i="39"/>
  <c r="R307" i="39"/>
  <c r="AW307" i="39"/>
  <c r="AW308" i="39"/>
  <c r="AW356" i="39"/>
  <c r="AW357" i="39"/>
  <c r="R13" i="39"/>
  <c r="AX13" i="39"/>
  <c r="R14" i="39"/>
  <c r="AX14" i="39"/>
  <c r="R15" i="39"/>
  <c r="AX15" i="39"/>
  <c r="R16" i="39"/>
  <c r="AX16" i="39"/>
  <c r="R17" i="39"/>
  <c r="AX17" i="39"/>
  <c r="AW18" i="39"/>
  <c r="R21" i="39"/>
  <c r="AX21" i="39"/>
  <c r="R22" i="39"/>
  <c r="AX22" i="39"/>
  <c r="R23" i="39"/>
  <c r="AX23" i="39"/>
  <c r="R24" i="39"/>
  <c r="AX24" i="39"/>
  <c r="R25" i="39"/>
  <c r="AX25" i="39"/>
  <c r="R26" i="39"/>
  <c r="AX26" i="39"/>
  <c r="R27" i="39"/>
  <c r="AX27" i="39"/>
  <c r="AX30" i="39"/>
  <c r="AX31" i="39"/>
  <c r="AX32" i="39"/>
  <c r="AX33" i="39"/>
  <c r="AX34" i="39"/>
  <c r="AX35" i="39"/>
  <c r="AW36" i="39"/>
  <c r="AW37" i="39"/>
  <c r="AX39" i="39"/>
  <c r="AX40" i="39"/>
  <c r="AX41" i="39"/>
  <c r="AX42" i="39"/>
  <c r="AX43" i="39"/>
  <c r="AW44" i="39"/>
  <c r="AX46" i="39"/>
  <c r="AX47" i="39"/>
  <c r="AX48" i="39"/>
  <c r="AX49" i="39"/>
  <c r="AX50" i="39"/>
  <c r="AX51" i="39"/>
  <c r="AX52" i="39"/>
  <c r="AX54" i="39"/>
  <c r="AX55" i="39"/>
  <c r="AX56" i="39"/>
  <c r="AX57" i="39"/>
  <c r="AX58" i="39"/>
  <c r="AX59" i="39"/>
  <c r="AW60" i="39"/>
  <c r="AW61" i="39"/>
  <c r="AW62" i="39"/>
  <c r="AW378" i="39"/>
  <c r="AW388" i="39"/>
  <c r="AW392" i="39"/>
  <c r="AB376" i="39"/>
  <c r="AB364" i="39"/>
  <c r="AB368" i="39"/>
  <c r="AB369" i="39"/>
  <c r="R115" i="39"/>
  <c r="AB115" i="39"/>
  <c r="R116" i="39"/>
  <c r="AB116" i="39"/>
  <c r="R117" i="39"/>
  <c r="AB117" i="39"/>
  <c r="R118" i="39"/>
  <c r="AB118" i="39"/>
  <c r="R119" i="39"/>
  <c r="AB119" i="39"/>
  <c r="R120" i="39"/>
  <c r="AB120" i="39"/>
  <c r="R121" i="39"/>
  <c r="AB121" i="39"/>
  <c r="R122" i="39"/>
  <c r="AB122" i="39"/>
  <c r="R123" i="39"/>
  <c r="AB123" i="39"/>
  <c r="R124" i="39"/>
  <c r="AB124" i="39"/>
  <c r="R125" i="39"/>
  <c r="AB125" i="39"/>
  <c r="R126" i="39"/>
  <c r="AB126" i="39"/>
  <c r="R127" i="39"/>
  <c r="AB127" i="39"/>
  <c r="R128" i="39"/>
  <c r="AB128" i="39"/>
  <c r="R129" i="39"/>
  <c r="AB129" i="39"/>
  <c r="R130" i="39"/>
  <c r="AB130" i="39"/>
  <c r="R131" i="39"/>
  <c r="AB131" i="39"/>
  <c r="R132" i="39"/>
  <c r="AB132" i="39"/>
  <c r="R133" i="39"/>
  <c r="AB133" i="39"/>
  <c r="R134" i="39"/>
  <c r="AB134" i="39"/>
  <c r="R135" i="39"/>
  <c r="AB135" i="39"/>
  <c r="R136" i="39"/>
  <c r="AB136" i="39"/>
  <c r="R137" i="39"/>
  <c r="AB137" i="39"/>
  <c r="R138" i="39"/>
  <c r="AB138" i="39"/>
  <c r="AB139" i="39"/>
  <c r="AB355" i="39"/>
  <c r="R142" i="39"/>
  <c r="AB142" i="39"/>
  <c r="R143" i="39"/>
  <c r="AB143" i="39"/>
  <c r="R144" i="39"/>
  <c r="AB144" i="39"/>
  <c r="R145" i="39"/>
  <c r="AB145" i="39"/>
  <c r="R146" i="39"/>
  <c r="AB146" i="39"/>
  <c r="R147" i="39"/>
  <c r="AB147" i="39"/>
  <c r="R148" i="39"/>
  <c r="AB148" i="39"/>
  <c r="R149" i="39"/>
  <c r="AB149" i="39"/>
  <c r="R150" i="39"/>
  <c r="AB150" i="39"/>
  <c r="R151" i="39"/>
  <c r="AB151" i="39"/>
  <c r="R152" i="39"/>
  <c r="AB152" i="39"/>
  <c r="R153" i="39"/>
  <c r="AB153" i="39"/>
  <c r="R154" i="39"/>
  <c r="AB154" i="39"/>
  <c r="R155" i="39"/>
  <c r="AB155" i="39"/>
  <c r="R156" i="39"/>
  <c r="AB156" i="39"/>
  <c r="R157" i="39"/>
  <c r="AB157" i="39"/>
  <c r="R158" i="39"/>
  <c r="AB158" i="39"/>
  <c r="R159" i="39"/>
  <c r="AB159" i="39"/>
  <c r="R160" i="39"/>
  <c r="AB160" i="39"/>
  <c r="R161" i="39"/>
  <c r="AB161" i="39"/>
  <c r="AB162" i="39"/>
  <c r="AB356" i="39"/>
  <c r="AB357" i="39"/>
  <c r="AC13" i="39"/>
  <c r="AC14" i="39"/>
  <c r="AC15" i="39"/>
  <c r="AC16" i="39"/>
  <c r="AC17" i="39"/>
  <c r="AB18" i="39"/>
  <c r="AC21" i="39"/>
  <c r="AC22" i="39"/>
  <c r="AC23" i="39"/>
  <c r="AC24" i="39"/>
  <c r="AC25" i="39"/>
  <c r="AC26" i="39"/>
  <c r="AC27" i="39"/>
  <c r="AC30" i="39"/>
  <c r="AC31" i="39"/>
  <c r="AC32" i="39"/>
  <c r="AC33" i="39"/>
  <c r="AC34" i="39"/>
  <c r="AC35" i="39"/>
  <c r="AB36" i="39"/>
  <c r="AB37" i="39"/>
  <c r="AC39" i="39"/>
  <c r="AC40" i="39"/>
  <c r="AC41" i="39"/>
  <c r="AC42" i="39"/>
  <c r="AC43" i="39"/>
  <c r="AB44" i="39"/>
  <c r="AC46" i="39"/>
  <c r="AC47" i="39"/>
  <c r="AC48" i="39"/>
  <c r="AC49" i="39"/>
  <c r="AC50" i="39"/>
  <c r="AC51" i="39"/>
  <c r="AC52" i="39"/>
  <c r="AC54" i="39"/>
  <c r="AC55" i="39"/>
  <c r="AC56" i="39"/>
  <c r="AC57" i="39"/>
  <c r="AC58" i="39"/>
  <c r="AC59" i="39"/>
  <c r="AB60" i="39"/>
  <c r="AB61" i="39"/>
  <c r="AB62" i="39"/>
  <c r="AB378" i="39"/>
  <c r="AW394" i="39"/>
  <c r="R397" i="39"/>
  <c r="AX397" i="39"/>
  <c r="R398" i="39"/>
  <c r="AX398" i="39"/>
  <c r="AW399" i="39"/>
  <c r="AW401" i="39"/>
  <c r="AW402" i="39"/>
  <c r="AW403" i="39"/>
  <c r="AW404" i="39"/>
  <c r="AW411" i="39"/>
  <c r="AW422" i="39"/>
  <c r="AW426" i="39"/>
  <c r="AW433" i="39"/>
  <c r="AW437" i="39"/>
  <c r="AX440" i="39"/>
  <c r="AX441" i="39"/>
  <c r="AX442" i="39"/>
  <c r="AX443" i="39"/>
  <c r="AW445" i="39"/>
  <c r="AW451" i="39"/>
  <c r="AW452" i="39"/>
  <c r="AW454" i="39"/>
  <c r="AW456" i="39"/>
  <c r="AY376" i="39"/>
  <c r="AY364" i="39"/>
  <c r="AY368" i="39"/>
  <c r="AY369" i="39"/>
  <c r="AY261" i="39"/>
  <c r="AY262" i="39"/>
  <c r="AY263" i="39"/>
  <c r="AY264" i="39"/>
  <c r="AY265" i="39"/>
  <c r="AY266" i="39"/>
  <c r="AY267" i="39"/>
  <c r="AY268" i="39"/>
  <c r="AY269" i="39"/>
  <c r="AY270" i="39"/>
  <c r="AY271" i="39"/>
  <c r="AY272" i="39"/>
  <c r="AY273" i="39"/>
  <c r="AY274" i="39"/>
  <c r="AY275" i="39"/>
  <c r="AY276" i="39"/>
  <c r="AY277" i="39"/>
  <c r="AY278" i="39"/>
  <c r="AY279" i="39"/>
  <c r="AY280" i="39"/>
  <c r="AY281" i="39"/>
  <c r="AY355" i="39"/>
  <c r="AY284" i="39"/>
  <c r="AY285" i="39"/>
  <c r="AY286" i="39"/>
  <c r="AY287" i="39"/>
  <c r="AY288" i="39"/>
  <c r="AY289" i="39"/>
  <c r="AY290" i="39"/>
  <c r="AY291" i="39"/>
  <c r="AY292" i="39"/>
  <c r="AY293" i="39"/>
  <c r="AY294" i="39"/>
  <c r="AY295" i="39"/>
  <c r="AY296" i="39"/>
  <c r="AY297" i="39"/>
  <c r="AY298" i="39"/>
  <c r="AY299" i="39"/>
  <c r="AY300" i="39"/>
  <c r="AY301" i="39"/>
  <c r="AY302" i="39"/>
  <c r="AY303" i="39"/>
  <c r="AY304" i="39"/>
  <c r="AY305" i="39"/>
  <c r="AY306" i="39"/>
  <c r="AY307" i="39"/>
  <c r="AY308" i="39"/>
  <c r="AY356" i="39"/>
  <c r="AY357" i="39"/>
  <c r="AZ13" i="39"/>
  <c r="AZ14" i="39"/>
  <c r="AZ15" i="39"/>
  <c r="AZ16" i="39"/>
  <c r="AZ17" i="39"/>
  <c r="AY18" i="39"/>
  <c r="AZ21" i="39"/>
  <c r="AZ22" i="39"/>
  <c r="AZ23" i="39"/>
  <c r="AZ24" i="39"/>
  <c r="AZ25" i="39"/>
  <c r="AZ26" i="39"/>
  <c r="AZ27" i="39"/>
  <c r="AZ30" i="39"/>
  <c r="AZ31" i="39"/>
  <c r="AZ32" i="39"/>
  <c r="AZ33" i="39"/>
  <c r="AZ34" i="39"/>
  <c r="AZ35" i="39"/>
  <c r="AY36" i="39"/>
  <c r="AY37" i="39"/>
  <c r="AZ39" i="39"/>
  <c r="AZ40" i="39"/>
  <c r="AZ41" i="39"/>
  <c r="AZ42" i="39"/>
  <c r="AZ43" i="39"/>
  <c r="AY44" i="39"/>
  <c r="AZ46" i="39"/>
  <c r="AZ47" i="39"/>
  <c r="AZ48" i="39"/>
  <c r="AZ49" i="39"/>
  <c r="AZ50" i="39"/>
  <c r="AZ51" i="39"/>
  <c r="AZ52" i="39"/>
  <c r="AZ54" i="39"/>
  <c r="AZ55" i="39"/>
  <c r="AZ56" i="39"/>
  <c r="AZ57" i="39"/>
  <c r="AZ58" i="39"/>
  <c r="AZ59" i="39"/>
  <c r="AY60" i="39"/>
  <c r="AY61" i="39"/>
  <c r="AY62" i="39"/>
  <c r="AY378" i="39"/>
  <c r="AY388" i="39"/>
  <c r="AY392" i="39"/>
  <c r="AD376" i="39"/>
  <c r="AD364" i="39"/>
  <c r="AD368" i="39"/>
  <c r="AD369" i="39"/>
  <c r="AD115" i="39"/>
  <c r="AD116" i="39"/>
  <c r="AD117" i="39"/>
  <c r="AD118" i="39"/>
  <c r="AD119" i="39"/>
  <c r="AD120" i="39"/>
  <c r="AD121" i="39"/>
  <c r="AD122" i="39"/>
  <c r="AD123" i="39"/>
  <c r="AD124" i="39"/>
  <c r="AD125" i="39"/>
  <c r="AD126" i="39"/>
  <c r="AD127" i="39"/>
  <c r="AD128" i="39"/>
  <c r="AD129" i="39"/>
  <c r="AD130" i="39"/>
  <c r="AD131" i="39"/>
  <c r="AD132" i="39"/>
  <c r="AD133" i="39"/>
  <c r="AD134" i="39"/>
  <c r="AD135" i="39"/>
  <c r="AD136" i="39"/>
  <c r="AD137" i="39"/>
  <c r="AD138" i="39"/>
  <c r="AD139" i="39"/>
  <c r="AD355" i="39"/>
  <c r="AD142" i="39"/>
  <c r="AD143" i="39"/>
  <c r="AD144" i="39"/>
  <c r="AD145" i="39"/>
  <c r="AD146" i="39"/>
  <c r="AD147" i="39"/>
  <c r="AD148" i="39"/>
  <c r="AD149" i="39"/>
  <c r="AD150" i="39"/>
  <c r="AD151" i="39"/>
  <c r="AD152" i="39"/>
  <c r="AD153" i="39"/>
  <c r="AD154" i="39"/>
  <c r="AD155" i="39"/>
  <c r="AD156" i="39"/>
  <c r="AD157" i="39"/>
  <c r="AD158" i="39"/>
  <c r="AD159" i="39"/>
  <c r="AD160" i="39"/>
  <c r="AD161" i="39"/>
  <c r="AD162" i="39"/>
  <c r="AD356" i="39"/>
  <c r="AD357" i="39"/>
  <c r="AE13" i="39"/>
  <c r="AE14" i="39"/>
  <c r="AE15" i="39"/>
  <c r="AE16" i="39"/>
  <c r="AE17" i="39"/>
  <c r="AD18" i="39"/>
  <c r="AE21" i="39"/>
  <c r="AE22" i="39"/>
  <c r="AE23" i="39"/>
  <c r="AE24" i="39"/>
  <c r="AE25" i="39"/>
  <c r="AE26" i="39"/>
  <c r="AE27" i="39"/>
  <c r="AE30" i="39"/>
  <c r="AE31" i="39"/>
  <c r="AE32" i="39"/>
  <c r="AE33" i="39"/>
  <c r="AE34" i="39"/>
  <c r="AE35" i="39"/>
  <c r="AD36" i="39"/>
  <c r="AD37" i="39"/>
  <c r="AE39" i="39"/>
  <c r="AE40" i="39"/>
  <c r="AE41" i="39"/>
  <c r="AE42" i="39"/>
  <c r="AE43" i="39"/>
  <c r="AD44" i="39"/>
  <c r="AE46" i="39"/>
  <c r="AE47" i="39"/>
  <c r="AE48" i="39"/>
  <c r="AE49" i="39"/>
  <c r="AE50" i="39"/>
  <c r="AE51" i="39"/>
  <c r="AE52" i="39"/>
  <c r="AE54" i="39"/>
  <c r="AE55" i="39"/>
  <c r="AE56" i="39"/>
  <c r="AE57" i="39"/>
  <c r="AE58" i="39"/>
  <c r="AE59" i="39"/>
  <c r="AD60" i="39"/>
  <c r="AD61" i="39"/>
  <c r="AD62" i="39"/>
  <c r="AD378" i="39"/>
  <c r="AY394" i="39"/>
  <c r="AZ397" i="39"/>
  <c r="AZ398" i="39"/>
  <c r="AY399" i="39"/>
  <c r="AY401" i="39"/>
  <c r="AY402" i="39"/>
  <c r="AY403" i="39"/>
  <c r="AY404" i="39"/>
  <c r="AY411" i="39"/>
  <c r="AY422" i="39"/>
  <c r="AY426" i="39"/>
  <c r="AY433" i="39"/>
  <c r="AY437" i="39"/>
  <c r="AZ440" i="39"/>
  <c r="AZ441" i="39"/>
  <c r="AZ442" i="39"/>
  <c r="AZ443" i="39"/>
  <c r="AY445" i="39"/>
  <c r="AY451" i="39"/>
  <c r="AY452" i="39"/>
  <c r="AY454" i="39"/>
  <c r="AY456" i="39"/>
  <c r="BA456" i="39"/>
  <c r="AF367" i="38"/>
  <c r="AF366" i="38"/>
  <c r="AF365" i="38"/>
  <c r="AF364" i="38"/>
  <c r="AF363" i="38"/>
  <c r="W376" i="39"/>
  <c r="W364" i="39"/>
  <c r="W368" i="39"/>
  <c r="W369" i="39"/>
  <c r="R65" i="39"/>
  <c r="W65" i="39"/>
  <c r="R66" i="39"/>
  <c r="W66" i="39"/>
  <c r="R67" i="39"/>
  <c r="W67" i="39"/>
  <c r="R68" i="39"/>
  <c r="W68" i="39"/>
  <c r="R69" i="39"/>
  <c r="W69" i="39"/>
  <c r="R70" i="39"/>
  <c r="W70" i="39"/>
  <c r="R71" i="39"/>
  <c r="W71" i="39"/>
  <c r="R72" i="39"/>
  <c r="W72" i="39"/>
  <c r="R73" i="39"/>
  <c r="W73" i="39"/>
  <c r="R74" i="39"/>
  <c r="W74" i="39"/>
  <c r="R75" i="39"/>
  <c r="W75" i="39"/>
  <c r="R76" i="39"/>
  <c r="W76" i="39"/>
  <c r="R77" i="39"/>
  <c r="W77" i="39"/>
  <c r="R78" i="39"/>
  <c r="W78" i="39"/>
  <c r="R79" i="39"/>
  <c r="W79" i="39"/>
  <c r="R80" i="39"/>
  <c r="W80" i="39"/>
  <c r="R81" i="39"/>
  <c r="W81" i="39"/>
  <c r="R82" i="39"/>
  <c r="W82" i="39"/>
  <c r="R83" i="39"/>
  <c r="W83" i="39"/>
  <c r="R84" i="39"/>
  <c r="W84" i="39"/>
  <c r="W85" i="39"/>
  <c r="W355" i="39"/>
  <c r="R88" i="39"/>
  <c r="W88" i="39"/>
  <c r="R89" i="39"/>
  <c r="W89" i="39"/>
  <c r="R90" i="39"/>
  <c r="W90" i="39"/>
  <c r="R91" i="39"/>
  <c r="W91" i="39"/>
  <c r="R92" i="39"/>
  <c r="W92" i="39"/>
  <c r="R93" i="39"/>
  <c r="W93" i="39"/>
  <c r="R94" i="39"/>
  <c r="W94" i="39"/>
  <c r="R95" i="39"/>
  <c r="W95" i="39"/>
  <c r="R96" i="39"/>
  <c r="W96" i="39"/>
  <c r="R97" i="39"/>
  <c r="W97" i="39"/>
  <c r="R98" i="39"/>
  <c r="W98" i="39"/>
  <c r="R99" i="39"/>
  <c r="W99" i="39"/>
  <c r="R100" i="39"/>
  <c r="W100" i="39"/>
  <c r="R101" i="39"/>
  <c r="W101" i="39"/>
  <c r="R102" i="39"/>
  <c r="W102" i="39"/>
  <c r="R103" i="39"/>
  <c r="W103" i="39"/>
  <c r="R104" i="39"/>
  <c r="W104" i="39"/>
  <c r="R105" i="39"/>
  <c r="W105" i="39"/>
  <c r="R106" i="39"/>
  <c r="W106" i="39"/>
  <c r="R107" i="39"/>
  <c r="W107" i="39"/>
  <c r="R108" i="39"/>
  <c r="W108" i="39"/>
  <c r="R109" i="39"/>
  <c r="W109" i="39"/>
  <c r="R110" i="39"/>
  <c r="W110" i="39"/>
  <c r="R111" i="39"/>
  <c r="W111" i="39"/>
  <c r="W112" i="39"/>
  <c r="W356" i="39"/>
  <c r="W357" i="39"/>
  <c r="X13" i="39"/>
  <c r="X14" i="39"/>
  <c r="X15" i="39"/>
  <c r="X16" i="39"/>
  <c r="X17" i="39"/>
  <c r="W18" i="39"/>
  <c r="X21" i="39"/>
  <c r="X22" i="39"/>
  <c r="X23" i="39"/>
  <c r="X24" i="39"/>
  <c r="X25" i="39"/>
  <c r="X26" i="39"/>
  <c r="X27" i="39"/>
  <c r="X30" i="39"/>
  <c r="X31" i="39"/>
  <c r="X32" i="39"/>
  <c r="X33" i="39"/>
  <c r="X34" i="39"/>
  <c r="X35" i="39"/>
  <c r="W36" i="39"/>
  <c r="W37" i="39"/>
  <c r="X39" i="39"/>
  <c r="X40" i="39"/>
  <c r="X41" i="39"/>
  <c r="X42" i="39"/>
  <c r="X43" i="39"/>
  <c r="W44" i="39"/>
  <c r="X46" i="39"/>
  <c r="X47" i="39"/>
  <c r="X48" i="39"/>
  <c r="X49" i="39"/>
  <c r="X50" i="39"/>
  <c r="X51" i="39"/>
  <c r="X52" i="39"/>
  <c r="X54" i="39"/>
  <c r="X55" i="39"/>
  <c r="X56" i="39"/>
  <c r="X57" i="39"/>
  <c r="X58" i="39"/>
  <c r="X59" i="39"/>
  <c r="W60" i="39"/>
  <c r="W61" i="39"/>
  <c r="W62" i="39"/>
  <c r="W378" i="39"/>
  <c r="R380" i="39"/>
  <c r="W380" i="39"/>
  <c r="W392" i="39"/>
  <c r="X397" i="39"/>
  <c r="X398" i="39"/>
  <c r="W399" i="39"/>
  <c r="W401" i="39"/>
  <c r="W402" i="39"/>
  <c r="W403" i="39"/>
  <c r="W404" i="39"/>
  <c r="W411" i="39"/>
  <c r="W422" i="39"/>
  <c r="W426" i="39"/>
  <c r="W433" i="39"/>
  <c r="W437" i="39"/>
  <c r="X440" i="39"/>
  <c r="X441" i="39"/>
  <c r="X442" i="39"/>
  <c r="X443" i="39"/>
  <c r="W445" i="39"/>
  <c r="W451" i="39"/>
  <c r="W452" i="39"/>
  <c r="W454" i="39"/>
  <c r="W456" i="39"/>
  <c r="R382" i="39"/>
  <c r="AD382" i="39"/>
  <c r="AD392" i="39"/>
  <c r="AE397" i="39"/>
  <c r="AE398" i="39"/>
  <c r="AD399" i="39"/>
  <c r="AD401" i="39"/>
  <c r="AD402" i="39"/>
  <c r="AD403" i="39"/>
  <c r="AD404" i="39"/>
  <c r="AD411" i="39"/>
  <c r="AD422" i="39"/>
  <c r="AD426" i="39"/>
  <c r="AD433" i="39"/>
  <c r="AD437" i="39"/>
  <c r="AE440" i="39"/>
  <c r="AE441" i="39"/>
  <c r="AE442" i="39"/>
  <c r="AE443" i="39"/>
  <c r="AD445" i="39"/>
  <c r="AD451" i="39"/>
  <c r="AD452" i="39"/>
  <c r="AD454" i="39"/>
  <c r="AD456" i="39"/>
  <c r="AK376" i="39"/>
  <c r="AK364" i="39"/>
  <c r="AK368" i="39"/>
  <c r="AK369" i="39"/>
  <c r="R165" i="39"/>
  <c r="AK165" i="39"/>
  <c r="R166" i="39"/>
  <c r="AK166" i="39"/>
  <c r="R167" i="39"/>
  <c r="AK167" i="39"/>
  <c r="R168" i="39"/>
  <c r="AK168" i="39"/>
  <c r="R169" i="39"/>
  <c r="AK169" i="39"/>
  <c r="R170" i="39"/>
  <c r="AK170" i="39"/>
  <c r="R171" i="39"/>
  <c r="AK171" i="39"/>
  <c r="R172" i="39"/>
  <c r="AK172" i="39"/>
  <c r="R173" i="39"/>
  <c r="AK173" i="39"/>
  <c r="R174" i="39"/>
  <c r="AK174" i="39"/>
  <c r="R175" i="39"/>
  <c r="AK175" i="39"/>
  <c r="R176" i="39"/>
  <c r="AK176" i="39"/>
  <c r="R177" i="39"/>
  <c r="AK177" i="39"/>
  <c r="R178" i="39"/>
  <c r="AK178" i="39"/>
  <c r="R179" i="39"/>
  <c r="AK179" i="39"/>
  <c r="R180" i="39"/>
  <c r="AK180" i="39"/>
  <c r="R181" i="39"/>
  <c r="AK181" i="39"/>
  <c r="R182" i="39"/>
  <c r="AK182" i="39"/>
  <c r="R183" i="39"/>
  <c r="AK183" i="39"/>
  <c r="R184" i="39"/>
  <c r="AK184" i="39"/>
  <c r="AK185" i="39"/>
  <c r="AK355" i="39"/>
  <c r="R188" i="39"/>
  <c r="AK188" i="39"/>
  <c r="R189" i="39"/>
  <c r="AK189" i="39"/>
  <c r="R190" i="39"/>
  <c r="AK190" i="39"/>
  <c r="R191" i="39"/>
  <c r="AK191" i="39"/>
  <c r="R192" i="39"/>
  <c r="AK192" i="39"/>
  <c r="R193" i="39"/>
  <c r="AK193" i="39"/>
  <c r="R194" i="39"/>
  <c r="AK194" i="39"/>
  <c r="R195" i="39"/>
  <c r="AK195" i="39"/>
  <c r="R196" i="39"/>
  <c r="AK196" i="39"/>
  <c r="R197" i="39"/>
  <c r="AK197" i="39"/>
  <c r="R198" i="39"/>
  <c r="AK198" i="39"/>
  <c r="R199" i="39"/>
  <c r="AK199" i="39"/>
  <c r="R200" i="39"/>
  <c r="AK200" i="39"/>
  <c r="R201" i="39"/>
  <c r="AK201" i="39"/>
  <c r="R202" i="39"/>
  <c r="AK202" i="39"/>
  <c r="R203" i="39"/>
  <c r="AK203" i="39"/>
  <c r="R204" i="39"/>
  <c r="AK204" i="39"/>
  <c r="R205" i="39"/>
  <c r="AK205" i="39"/>
  <c r="R206" i="39"/>
  <c r="AK206" i="39"/>
  <c r="R207" i="39"/>
  <c r="AK207" i="39"/>
  <c r="AK208" i="39"/>
  <c r="AK356" i="39"/>
  <c r="AK357" i="39"/>
  <c r="AL13" i="39"/>
  <c r="AL14" i="39"/>
  <c r="AL15" i="39"/>
  <c r="AL16" i="39"/>
  <c r="AL17" i="39"/>
  <c r="AK18" i="39"/>
  <c r="AL21" i="39"/>
  <c r="AL22" i="39"/>
  <c r="AL23" i="39"/>
  <c r="AL24" i="39"/>
  <c r="AL25" i="39"/>
  <c r="AL26" i="39"/>
  <c r="AL27" i="39"/>
  <c r="AL30" i="39"/>
  <c r="AL31" i="39"/>
  <c r="AL32" i="39"/>
  <c r="AL33" i="39"/>
  <c r="AL34" i="39"/>
  <c r="AL35" i="39"/>
  <c r="AK36" i="39"/>
  <c r="AK37" i="39"/>
  <c r="AL39" i="39"/>
  <c r="AL40" i="39"/>
  <c r="AL41" i="39"/>
  <c r="AL42" i="39"/>
  <c r="AL43" i="39"/>
  <c r="AK44" i="39"/>
  <c r="AL46" i="39"/>
  <c r="AL47" i="39"/>
  <c r="AL48" i="39"/>
  <c r="AL49" i="39"/>
  <c r="AL50" i="39"/>
  <c r="AL51" i="39"/>
  <c r="AL52" i="39"/>
  <c r="AL54" i="39"/>
  <c r="AL55" i="39"/>
  <c r="AL56" i="39"/>
  <c r="AL57" i="39"/>
  <c r="AL58" i="39"/>
  <c r="AL59" i="39"/>
  <c r="AK60" i="39"/>
  <c r="AK61" i="39"/>
  <c r="AK62" i="39"/>
  <c r="AK378" i="39"/>
  <c r="R384" i="39"/>
  <c r="AK384" i="39"/>
  <c r="AK392" i="39"/>
  <c r="AL397" i="39"/>
  <c r="AL398" i="39"/>
  <c r="AK399" i="39"/>
  <c r="AK401" i="39"/>
  <c r="AK402" i="39"/>
  <c r="AK403" i="39"/>
  <c r="AK404" i="39"/>
  <c r="AK411" i="39"/>
  <c r="AK422" i="39"/>
  <c r="AK426" i="39"/>
  <c r="AK433" i="39"/>
  <c r="AK437" i="39"/>
  <c r="AL440" i="39"/>
  <c r="AL441" i="39"/>
  <c r="AL442" i="39"/>
  <c r="AL443" i="39"/>
  <c r="AK445" i="39"/>
  <c r="AK451" i="39"/>
  <c r="AK452" i="39"/>
  <c r="AK454" i="39"/>
  <c r="AK456" i="39"/>
  <c r="AR376" i="39"/>
  <c r="AR364" i="39"/>
  <c r="AR368" i="39"/>
  <c r="AR369" i="39"/>
  <c r="R211" i="39"/>
  <c r="AR211" i="39"/>
  <c r="R212" i="39"/>
  <c r="AR212" i="39"/>
  <c r="R213" i="39"/>
  <c r="AR213" i="39"/>
  <c r="R214" i="39"/>
  <c r="AR214" i="39"/>
  <c r="R215" i="39"/>
  <c r="AR215" i="39"/>
  <c r="R216" i="39"/>
  <c r="AR216" i="39"/>
  <c r="R217" i="39"/>
  <c r="AR217" i="39"/>
  <c r="R218" i="39"/>
  <c r="AR218" i="39"/>
  <c r="R219" i="39"/>
  <c r="AR219" i="39"/>
  <c r="R220" i="39"/>
  <c r="AR220" i="39"/>
  <c r="R221" i="39"/>
  <c r="AR221" i="39"/>
  <c r="R222" i="39"/>
  <c r="AR222" i="39"/>
  <c r="R223" i="39"/>
  <c r="AR223" i="39"/>
  <c r="R224" i="39"/>
  <c r="AR224" i="39"/>
  <c r="R225" i="39"/>
  <c r="AR225" i="39"/>
  <c r="R226" i="39"/>
  <c r="AR226" i="39"/>
  <c r="R227" i="39"/>
  <c r="AR227" i="39"/>
  <c r="R228" i="39"/>
  <c r="AR228" i="39"/>
  <c r="R229" i="39"/>
  <c r="AR229" i="39"/>
  <c r="R230" i="39"/>
  <c r="AR230" i="39"/>
  <c r="AR231" i="39"/>
  <c r="AR355" i="39"/>
  <c r="R234" i="39"/>
  <c r="AR234" i="39"/>
  <c r="R235" i="39"/>
  <c r="AR235" i="39"/>
  <c r="R236" i="39"/>
  <c r="AR236" i="39"/>
  <c r="R237" i="39"/>
  <c r="AR237" i="39"/>
  <c r="R238" i="39"/>
  <c r="AR238" i="39"/>
  <c r="R239" i="39"/>
  <c r="AR239" i="39"/>
  <c r="R240" i="39"/>
  <c r="AR240" i="39"/>
  <c r="R241" i="39"/>
  <c r="AR241" i="39"/>
  <c r="R242" i="39"/>
  <c r="AR242" i="39"/>
  <c r="R243" i="39"/>
  <c r="AR243" i="39"/>
  <c r="R244" i="39"/>
  <c r="AR244" i="39"/>
  <c r="R245" i="39"/>
  <c r="AR245" i="39"/>
  <c r="R246" i="39"/>
  <c r="AR246" i="39"/>
  <c r="R247" i="39"/>
  <c r="AR247" i="39"/>
  <c r="R248" i="39"/>
  <c r="AR248" i="39"/>
  <c r="R249" i="39"/>
  <c r="AR249" i="39"/>
  <c r="R250" i="39"/>
  <c r="AR250" i="39"/>
  <c r="R251" i="39"/>
  <c r="AR251" i="39"/>
  <c r="R252" i="39"/>
  <c r="AR252" i="39"/>
  <c r="R253" i="39"/>
  <c r="AR253" i="39"/>
  <c r="R254" i="39"/>
  <c r="AR254" i="39"/>
  <c r="R255" i="39"/>
  <c r="AR255" i="39"/>
  <c r="R256" i="39"/>
  <c r="AR256" i="39"/>
  <c r="R257" i="39"/>
  <c r="AR257" i="39"/>
  <c r="AR258" i="39"/>
  <c r="AR356" i="39"/>
  <c r="AR357" i="39"/>
  <c r="AS13" i="39"/>
  <c r="AS14" i="39"/>
  <c r="AS15" i="39"/>
  <c r="AS16" i="39"/>
  <c r="AS17" i="39"/>
  <c r="AR18" i="39"/>
  <c r="AS21" i="39"/>
  <c r="AS22" i="39"/>
  <c r="AS23" i="39"/>
  <c r="AS24" i="39"/>
  <c r="AS25" i="39"/>
  <c r="AS26" i="39"/>
  <c r="AS27" i="39"/>
  <c r="AS30" i="39"/>
  <c r="AS31" i="39"/>
  <c r="AS32" i="39"/>
  <c r="AS33" i="39"/>
  <c r="AS34" i="39"/>
  <c r="AS35" i="39"/>
  <c r="AR36" i="39"/>
  <c r="AR37" i="39"/>
  <c r="AS39" i="39"/>
  <c r="AS40" i="39"/>
  <c r="AS41" i="39"/>
  <c r="AS42" i="39"/>
  <c r="AS43" i="39"/>
  <c r="AR44" i="39"/>
  <c r="AS46" i="39"/>
  <c r="AS47" i="39"/>
  <c r="AS48" i="39"/>
  <c r="AS49" i="39"/>
  <c r="AS50" i="39"/>
  <c r="AS51" i="39"/>
  <c r="AS52" i="39"/>
  <c r="AS54" i="39"/>
  <c r="AS55" i="39"/>
  <c r="AS56" i="39"/>
  <c r="AS57" i="39"/>
  <c r="AS58" i="39"/>
  <c r="AS59" i="39"/>
  <c r="AR60" i="39"/>
  <c r="AR61" i="39"/>
  <c r="AR62" i="39"/>
  <c r="AR378" i="39"/>
  <c r="AR386" i="39"/>
  <c r="AR392" i="39"/>
  <c r="AR394" i="39"/>
  <c r="AS397" i="39"/>
  <c r="AS398" i="39"/>
  <c r="AR399" i="39"/>
  <c r="AR401" i="39"/>
  <c r="AR402" i="39"/>
  <c r="AR403" i="39"/>
  <c r="AR404" i="39"/>
  <c r="AR411" i="39"/>
  <c r="AR422" i="39"/>
  <c r="AR426" i="39"/>
  <c r="AR433" i="39"/>
  <c r="AR437" i="39"/>
  <c r="AS440" i="39"/>
  <c r="AS441" i="39"/>
  <c r="AS442" i="39"/>
  <c r="AS443" i="39"/>
  <c r="AR445" i="39"/>
  <c r="AR451" i="39"/>
  <c r="AR452" i="39"/>
  <c r="AR454" i="39"/>
  <c r="AR456" i="39"/>
  <c r="BF376" i="39"/>
  <c r="BF364" i="39"/>
  <c r="BF368" i="39"/>
  <c r="BF369" i="39"/>
  <c r="R311" i="39"/>
  <c r="BF311" i="39"/>
  <c r="R312" i="39"/>
  <c r="BF312" i="39"/>
  <c r="R313" i="39"/>
  <c r="BF313" i="39"/>
  <c r="R314" i="39"/>
  <c r="BF314" i="39"/>
  <c r="R315" i="39"/>
  <c r="BF315" i="39"/>
  <c r="R316" i="39"/>
  <c r="BF316" i="39"/>
  <c r="R317" i="39"/>
  <c r="BF317" i="39"/>
  <c r="R318" i="39"/>
  <c r="BF318" i="39"/>
  <c r="R319" i="39"/>
  <c r="BF319" i="39"/>
  <c r="R320" i="39"/>
  <c r="BF320" i="39"/>
  <c r="R321" i="39"/>
  <c r="BF321" i="39"/>
  <c r="R322" i="39"/>
  <c r="BF322" i="39"/>
  <c r="R323" i="39"/>
  <c r="BF323" i="39"/>
  <c r="R324" i="39"/>
  <c r="BF324" i="39"/>
  <c r="R325" i="39"/>
  <c r="BF325" i="39"/>
  <c r="R326" i="39"/>
  <c r="BF326" i="39"/>
  <c r="R327" i="39"/>
  <c r="BF327" i="39"/>
  <c r="R328" i="39"/>
  <c r="BF328" i="39"/>
  <c r="R329" i="39"/>
  <c r="BF329" i="39"/>
  <c r="R330" i="39"/>
  <c r="BF330" i="39"/>
  <c r="BF331" i="39"/>
  <c r="BF355" i="39"/>
  <c r="R334" i="39"/>
  <c r="BF334" i="39"/>
  <c r="R335" i="39"/>
  <c r="BF335" i="39"/>
  <c r="R336" i="39"/>
  <c r="BF336" i="39"/>
  <c r="R337" i="39"/>
  <c r="BF337" i="39"/>
  <c r="R338" i="39"/>
  <c r="BF338" i="39"/>
  <c r="R339" i="39"/>
  <c r="BF339" i="39"/>
  <c r="R340" i="39"/>
  <c r="BF340" i="39"/>
  <c r="R341" i="39"/>
  <c r="BF341" i="39"/>
  <c r="R342" i="39"/>
  <c r="BF342" i="39"/>
  <c r="R343" i="39"/>
  <c r="BF343" i="39"/>
  <c r="R344" i="39"/>
  <c r="BF344" i="39"/>
  <c r="R345" i="39"/>
  <c r="BF345" i="39"/>
  <c r="R346" i="39"/>
  <c r="BF346" i="39"/>
  <c r="R347" i="39"/>
  <c r="BF347" i="39"/>
  <c r="R348" i="39"/>
  <c r="BF348" i="39"/>
  <c r="R349" i="39"/>
  <c r="BF349" i="39"/>
  <c r="R350" i="39"/>
  <c r="BF350" i="39"/>
  <c r="R351" i="39"/>
  <c r="BF351" i="39"/>
  <c r="R352" i="39"/>
  <c r="BF352" i="39"/>
  <c r="R353" i="39"/>
  <c r="BF353" i="39"/>
  <c r="BF354" i="39"/>
  <c r="BF356" i="39"/>
  <c r="BF357" i="39"/>
  <c r="BG13" i="39"/>
  <c r="BG14" i="39"/>
  <c r="BG15" i="39"/>
  <c r="BG16" i="39"/>
  <c r="BG17" i="39"/>
  <c r="BF18" i="39"/>
  <c r="BG21" i="39"/>
  <c r="BG22" i="39"/>
  <c r="BG23" i="39"/>
  <c r="BG24" i="39"/>
  <c r="BG25" i="39"/>
  <c r="BG26" i="39"/>
  <c r="BG27" i="39"/>
  <c r="BG30" i="39"/>
  <c r="BG31" i="39"/>
  <c r="BG32" i="39"/>
  <c r="BG33" i="39"/>
  <c r="BG34" i="39"/>
  <c r="BG35" i="39"/>
  <c r="BF36" i="39"/>
  <c r="BF37" i="39"/>
  <c r="BG39" i="39"/>
  <c r="BG40" i="39"/>
  <c r="BG41" i="39"/>
  <c r="BG42" i="39"/>
  <c r="BG43" i="39"/>
  <c r="BF44" i="39"/>
  <c r="BG46" i="39"/>
  <c r="BG47" i="39"/>
  <c r="BG48" i="39"/>
  <c r="BG49" i="39"/>
  <c r="BG50" i="39"/>
  <c r="BG51" i="39"/>
  <c r="BG52" i="39"/>
  <c r="BG54" i="39"/>
  <c r="BG55" i="39"/>
  <c r="BG56" i="39"/>
  <c r="BG57" i="39"/>
  <c r="BG58" i="39"/>
  <c r="BG59" i="39"/>
  <c r="BF60" i="39"/>
  <c r="BF61" i="39"/>
  <c r="BF62" i="39"/>
  <c r="BF378" i="39"/>
  <c r="R390" i="39"/>
  <c r="BF390" i="39"/>
  <c r="BF392" i="39"/>
  <c r="BF394" i="39"/>
  <c r="BG397" i="39"/>
  <c r="BG398" i="39"/>
  <c r="BF399" i="39"/>
  <c r="BF401" i="39"/>
  <c r="BF402" i="39"/>
  <c r="BF403" i="39"/>
  <c r="BF404" i="39"/>
  <c r="BF411" i="39"/>
  <c r="BF422" i="39"/>
  <c r="BF426" i="39"/>
  <c r="BF433" i="39"/>
  <c r="BF437" i="39"/>
  <c r="BG440" i="39"/>
  <c r="BG441" i="39"/>
  <c r="BG442" i="39"/>
  <c r="BG443" i="39"/>
  <c r="BF445" i="39"/>
  <c r="BF451" i="39"/>
  <c r="BF452" i="39"/>
  <c r="BF454" i="39"/>
  <c r="BF456" i="39"/>
  <c r="BK456" i="39"/>
  <c r="U376" i="39"/>
  <c r="U364" i="39"/>
  <c r="U368" i="39"/>
  <c r="U369" i="39"/>
  <c r="U65" i="39"/>
  <c r="U66" i="39"/>
  <c r="U67" i="39"/>
  <c r="U68" i="39"/>
  <c r="U69" i="39"/>
  <c r="U70" i="39"/>
  <c r="U71" i="39"/>
  <c r="U72" i="39"/>
  <c r="U73" i="39"/>
  <c r="U74" i="39"/>
  <c r="U75" i="39"/>
  <c r="U76" i="39"/>
  <c r="U77" i="39"/>
  <c r="U78" i="39"/>
  <c r="U79" i="39"/>
  <c r="U80" i="39"/>
  <c r="U81" i="39"/>
  <c r="U82" i="39"/>
  <c r="U83" i="39"/>
  <c r="U84" i="39"/>
  <c r="U85" i="39"/>
  <c r="U355" i="39"/>
  <c r="U88" i="39"/>
  <c r="U89" i="39"/>
  <c r="U90" i="39"/>
  <c r="U91" i="39"/>
  <c r="U92" i="39"/>
  <c r="U93" i="39"/>
  <c r="U94" i="39"/>
  <c r="U95" i="39"/>
  <c r="U96" i="39"/>
  <c r="U97" i="39"/>
  <c r="U98" i="39"/>
  <c r="U99" i="39"/>
  <c r="U100" i="39"/>
  <c r="U101" i="39"/>
  <c r="U102" i="39"/>
  <c r="U103" i="39"/>
  <c r="U104" i="39"/>
  <c r="U105" i="39"/>
  <c r="U106" i="39"/>
  <c r="U107" i="39"/>
  <c r="U108" i="39"/>
  <c r="U109" i="39"/>
  <c r="U110" i="39"/>
  <c r="U111" i="39"/>
  <c r="U112" i="39"/>
  <c r="U356" i="39"/>
  <c r="U357" i="39"/>
  <c r="V13" i="39"/>
  <c r="V14" i="39"/>
  <c r="V15" i="39"/>
  <c r="V16" i="39"/>
  <c r="V17" i="39"/>
  <c r="U18" i="39"/>
  <c r="V21" i="39"/>
  <c r="V22" i="39"/>
  <c r="V23" i="39"/>
  <c r="V24" i="39"/>
  <c r="V25" i="39"/>
  <c r="V26" i="39"/>
  <c r="V27" i="39"/>
  <c r="V30" i="39"/>
  <c r="V31" i="39"/>
  <c r="V32" i="39"/>
  <c r="V33" i="39"/>
  <c r="V34" i="39"/>
  <c r="V35" i="39"/>
  <c r="U36" i="39"/>
  <c r="U37" i="39"/>
  <c r="V39" i="39"/>
  <c r="V40" i="39"/>
  <c r="V41" i="39"/>
  <c r="V42" i="39"/>
  <c r="V43" i="39"/>
  <c r="U44" i="39"/>
  <c r="V46" i="39"/>
  <c r="V47" i="39"/>
  <c r="V48" i="39"/>
  <c r="V49" i="39"/>
  <c r="V50" i="39"/>
  <c r="V51" i="39"/>
  <c r="V52" i="39"/>
  <c r="V54" i="39"/>
  <c r="V55" i="39"/>
  <c r="V56" i="39"/>
  <c r="V57" i="39"/>
  <c r="V58" i="39"/>
  <c r="V59" i="39"/>
  <c r="U60" i="39"/>
  <c r="U61" i="39"/>
  <c r="U62" i="39"/>
  <c r="U378" i="39"/>
  <c r="U380" i="39"/>
  <c r="U392" i="39"/>
  <c r="V397" i="39"/>
  <c r="V398" i="39"/>
  <c r="U399" i="39"/>
  <c r="U401" i="39"/>
  <c r="U402" i="39"/>
  <c r="U403" i="39"/>
  <c r="U404" i="39"/>
  <c r="U411" i="39"/>
  <c r="U422" i="39"/>
  <c r="U426" i="39"/>
  <c r="U433" i="39"/>
  <c r="U437" i="39"/>
  <c r="V440" i="39"/>
  <c r="V441" i="39"/>
  <c r="V442" i="39"/>
  <c r="V443" i="39"/>
  <c r="U445" i="39"/>
  <c r="U451" i="39"/>
  <c r="U452" i="39"/>
  <c r="U454" i="39"/>
  <c r="U456" i="39"/>
  <c r="AB382" i="39"/>
  <c r="AB392" i="39"/>
  <c r="AC397" i="39"/>
  <c r="AC398" i="39"/>
  <c r="AB399" i="39"/>
  <c r="AB401" i="39"/>
  <c r="AB402" i="39"/>
  <c r="AB403" i="39"/>
  <c r="AB404" i="39"/>
  <c r="AB411" i="39"/>
  <c r="AB422" i="39"/>
  <c r="AB426" i="39"/>
  <c r="AB433" i="39"/>
  <c r="AB437" i="39"/>
  <c r="AC440" i="39"/>
  <c r="AC441" i="39"/>
  <c r="AC442" i="39"/>
  <c r="AC443" i="39"/>
  <c r="AB445" i="39"/>
  <c r="AB451" i="39"/>
  <c r="AB452" i="39"/>
  <c r="AB454" i="39"/>
  <c r="AB456" i="39"/>
  <c r="AI376" i="39"/>
  <c r="AI364" i="39"/>
  <c r="AI368" i="39"/>
  <c r="AI369" i="39"/>
  <c r="AI165" i="39"/>
  <c r="AI166" i="39"/>
  <c r="AI167" i="39"/>
  <c r="AI168" i="39"/>
  <c r="AI169" i="39"/>
  <c r="AI170" i="39"/>
  <c r="AI171" i="39"/>
  <c r="AI172" i="39"/>
  <c r="AI173" i="39"/>
  <c r="AI174" i="39"/>
  <c r="AI175" i="39"/>
  <c r="AI176" i="39"/>
  <c r="AI177" i="39"/>
  <c r="AI178" i="39"/>
  <c r="AI179" i="39"/>
  <c r="AI180" i="39"/>
  <c r="AI181" i="39"/>
  <c r="AI182" i="39"/>
  <c r="AI183" i="39"/>
  <c r="AI184" i="39"/>
  <c r="AI185" i="39"/>
  <c r="AI355" i="39"/>
  <c r="AI188" i="39"/>
  <c r="AI189" i="39"/>
  <c r="AI190" i="39"/>
  <c r="AI191" i="39"/>
  <c r="AI192" i="39"/>
  <c r="AI193" i="39"/>
  <c r="AI194" i="39"/>
  <c r="AI195" i="39"/>
  <c r="AI196" i="39"/>
  <c r="AI197" i="39"/>
  <c r="AI198" i="39"/>
  <c r="AI199" i="39"/>
  <c r="AI200" i="39"/>
  <c r="AI201" i="39"/>
  <c r="AI202" i="39"/>
  <c r="AI203" i="39"/>
  <c r="AI204" i="39"/>
  <c r="AI205" i="39"/>
  <c r="AI206" i="39"/>
  <c r="AI207" i="39"/>
  <c r="AI208" i="39"/>
  <c r="AI356" i="39"/>
  <c r="AI357" i="39"/>
  <c r="AJ13" i="39"/>
  <c r="AJ14" i="39"/>
  <c r="AJ15" i="39"/>
  <c r="AJ16" i="39"/>
  <c r="AJ17" i="39"/>
  <c r="AI18" i="39"/>
  <c r="AJ21" i="39"/>
  <c r="AJ22" i="39"/>
  <c r="AJ23" i="39"/>
  <c r="AJ24" i="39"/>
  <c r="AJ25" i="39"/>
  <c r="AJ26" i="39"/>
  <c r="AJ27" i="39"/>
  <c r="AJ30" i="39"/>
  <c r="AJ31" i="39"/>
  <c r="AJ32" i="39"/>
  <c r="AJ33" i="39"/>
  <c r="AJ34" i="39"/>
  <c r="AJ35" i="39"/>
  <c r="AI36" i="39"/>
  <c r="AI37" i="39"/>
  <c r="AJ39" i="39"/>
  <c r="AJ40" i="39"/>
  <c r="AJ41" i="39"/>
  <c r="AJ42" i="39"/>
  <c r="AJ43" i="39"/>
  <c r="AI44" i="39"/>
  <c r="AJ46" i="39"/>
  <c r="AJ47" i="39"/>
  <c r="AJ48" i="39"/>
  <c r="AJ49" i="39"/>
  <c r="AJ50" i="39"/>
  <c r="AJ51" i="39"/>
  <c r="AJ52" i="39"/>
  <c r="AJ54" i="39"/>
  <c r="AJ55" i="39"/>
  <c r="AJ56" i="39"/>
  <c r="AJ57" i="39"/>
  <c r="AJ58" i="39"/>
  <c r="AJ59" i="39"/>
  <c r="AI60" i="39"/>
  <c r="AI61" i="39"/>
  <c r="AI62" i="39"/>
  <c r="AI378" i="39"/>
  <c r="AI384" i="39"/>
  <c r="AI392" i="39"/>
  <c r="AJ397" i="39"/>
  <c r="AJ398" i="39"/>
  <c r="AI399" i="39"/>
  <c r="AI401" i="39"/>
  <c r="AI402" i="39"/>
  <c r="AI403" i="39"/>
  <c r="AI404" i="39"/>
  <c r="AI411" i="39"/>
  <c r="AI422" i="39"/>
  <c r="AI426" i="39"/>
  <c r="AI433" i="39"/>
  <c r="AI437" i="39"/>
  <c r="AJ440" i="39"/>
  <c r="AJ441" i="39"/>
  <c r="AJ442" i="39"/>
  <c r="AJ443" i="39"/>
  <c r="AI445" i="39"/>
  <c r="AI451" i="39"/>
  <c r="AI452" i="39"/>
  <c r="AI454" i="39"/>
  <c r="AI456" i="39"/>
  <c r="AP376" i="39"/>
  <c r="AP364" i="39"/>
  <c r="AP368" i="39"/>
  <c r="AP369" i="39"/>
  <c r="AP211" i="39"/>
  <c r="AP212" i="39"/>
  <c r="AP213" i="39"/>
  <c r="AP214" i="39"/>
  <c r="AP215" i="39"/>
  <c r="AP216" i="39"/>
  <c r="AP217" i="39"/>
  <c r="AP218" i="39"/>
  <c r="AP219" i="39"/>
  <c r="AP220" i="39"/>
  <c r="AP221" i="39"/>
  <c r="AP222" i="39"/>
  <c r="AP223" i="39"/>
  <c r="AP224" i="39"/>
  <c r="AP225" i="39"/>
  <c r="AP226" i="39"/>
  <c r="AP227" i="39"/>
  <c r="AP228" i="39"/>
  <c r="AP229" i="39"/>
  <c r="AP230" i="39"/>
  <c r="AP231" i="39"/>
  <c r="AP355" i="39"/>
  <c r="AP234" i="39"/>
  <c r="AP235" i="39"/>
  <c r="AP236" i="39"/>
  <c r="AP237" i="39"/>
  <c r="AP238" i="39"/>
  <c r="AP239" i="39"/>
  <c r="AP240" i="39"/>
  <c r="AP241" i="39"/>
  <c r="AP242" i="39"/>
  <c r="AP243" i="39"/>
  <c r="AP244" i="39"/>
  <c r="AP245" i="39"/>
  <c r="AP246" i="39"/>
  <c r="AP247" i="39"/>
  <c r="AP248" i="39"/>
  <c r="AP249" i="39"/>
  <c r="AP250" i="39"/>
  <c r="AP251" i="39"/>
  <c r="AP252" i="39"/>
  <c r="AP253" i="39"/>
  <c r="AP254" i="39"/>
  <c r="AP255" i="39"/>
  <c r="AP256" i="39"/>
  <c r="AP257" i="39"/>
  <c r="AP258" i="39"/>
  <c r="AP356" i="39"/>
  <c r="AP357" i="39"/>
  <c r="AQ13" i="39"/>
  <c r="AQ14" i="39"/>
  <c r="AQ15" i="39"/>
  <c r="AQ16" i="39"/>
  <c r="AQ17" i="39"/>
  <c r="AP18" i="39"/>
  <c r="AQ21" i="39"/>
  <c r="AQ22" i="39"/>
  <c r="AQ23" i="39"/>
  <c r="AQ24" i="39"/>
  <c r="AQ25" i="39"/>
  <c r="AQ26" i="39"/>
  <c r="AQ27" i="39"/>
  <c r="AQ30" i="39"/>
  <c r="AQ31" i="39"/>
  <c r="AQ32" i="39"/>
  <c r="AQ33" i="39"/>
  <c r="AQ34" i="39"/>
  <c r="AQ35" i="39"/>
  <c r="AP36" i="39"/>
  <c r="AP37" i="39"/>
  <c r="AQ39" i="39"/>
  <c r="AQ40" i="39"/>
  <c r="AQ41" i="39"/>
  <c r="AQ42" i="39"/>
  <c r="AQ43" i="39"/>
  <c r="AP44" i="39"/>
  <c r="AQ46" i="39"/>
  <c r="AQ47" i="39"/>
  <c r="AQ48" i="39"/>
  <c r="AQ49" i="39"/>
  <c r="AQ50" i="39"/>
  <c r="AQ51" i="39"/>
  <c r="AQ52" i="39"/>
  <c r="AQ54" i="39"/>
  <c r="AQ55" i="39"/>
  <c r="AQ56" i="39"/>
  <c r="AQ57" i="39"/>
  <c r="AQ58" i="39"/>
  <c r="AQ59" i="39"/>
  <c r="AP60" i="39"/>
  <c r="AP61" i="39"/>
  <c r="AP62" i="39"/>
  <c r="AP378" i="39"/>
  <c r="AP386" i="39"/>
  <c r="AP392" i="39"/>
  <c r="AP394" i="39"/>
  <c r="AQ397" i="39"/>
  <c r="AQ398" i="39"/>
  <c r="AP399" i="39"/>
  <c r="AP401" i="39"/>
  <c r="AP402" i="39"/>
  <c r="AP403" i="39"/>
  <c r="AP404" i="39"/>
  <c r="AP411" i="39"/>
  <c r="AP422" i="39"/>
  <c r="AP426" i="39"/>
  <c r="AP433" i="39"/>
  <c r="AP437" i="39"/>
  <c r="AQ440" i="39"/>
  <c r="AQ441" i="39"/>
  <c r="AQ442" i="39"/>
  <c r="AQ443" i="39"/>
  <c r="AP445" i="39"/>
  <c r="AP451" i="39"/>
  <c r="AP452" i="39"/>
  <c r="AP454" i="39"/>
  <c r="AP456" i="39"/>
  <c r="BD376" i="39"/>
  <c r="BD364" i="39"/>
  <c r="BD368" i="39"/>
  <c r="BD369" i="39"/>
  <c r="BD311" i="39"/>
  <c r="BD312" i="39"/>
  <c r="BD313" i="39"/>
  <c r="BD314" i="39"/>
  <c r="BD315" i="39"/>
  <c r="BD316" i="39"/>
  <c r="BD317" i="39"/>
  <c r="BD318" i="39"/>
  <c r="BD319" i="39"/>
  <c r="BD320" i="39"/>
  <c r="BD321" i="39"/>
  <c r="BD322" i="39"/>
  <c r="BD323" i="39"/>
  <c r="BD324" i="39"/>
  <c r="BD325" i="39"/>
  <c r="BD326" i="39"/>
  <c r="BD327" i="39"/>
  <c r="BD328" i="39"/>
  <c r="BD329" i="39"/>
  <c r="BD330" i="39"/>
  <c r="BD331" i="39"/>
  <c r="BD355" i="39"/>
  <c r="BD334" i="39"/>
  <c r="BD335" i="39"/>
  <c r="BD336" i="39"/>
  <c r="BD337" i="39"/>
  <c r="BD338" i="39"/>
  <c r="BD339" i="39"/>
  <c r="BD340" i="39"/>
  <c r="BD341" i="39"/>
  <c r="BD342" i="39"/>
  <c r="BD343" i="39"/>
  <c r="BD344" i="39"/>
  <c r="BD345" i="39"/>
  <c r="BD346" i="39"/>
  <c r="BD347" i="39"/>
  <c r="BD348" i="39"/>
  <c r="BD349" i="39"/>
  <c r="BD350" i="39"/>
  <c r="BD351" i="39"/>
  <c r="BD352" i="39"/>
  <c r="BD353" i="39"/>
  <c r="BD354" i="39"/>
  <c r="BD356" i="39"/>
  <c r="BD357" i="39"/>
  <c r="BE13" i="39"/>
  <c r="BE14" i="39"/>
  <c r="BE15" i="39"/>
  <c r="BE16" i="39"/>
  <c r="BE17" i="39"/>
  <c r="BD18" i="39"/>
  <c r="BE21" i="39"/>
  <c r="BE22" i="39"/>
  <c r="BE23" i="39"/>
  <c r="BE24" i="39"/>
  <c r="BE25" i="39"/>
  <c r="BE26" i="39"/>
  <c r="BE27" i="39"/>
  <c r="BE30" i="39"/>
  <c r="BE31" i="39"/>
  <c r="BE32" i="39"/>
  <c r="BE33" i="39"/>
  <c r="BE34" i="39"/>
  <c r="BE35" i="39"/>
  <c r="BD36" i="39"/>
  <c r="BD37" i="39"/>
  <c r="BE39" i="39"/>
  <c r="BE40" i="39"/>
  <c r="BE41" i="39"/>
  <c r="BE42" i="39"/>
  <c r="BE43" i="39"/>
  <c r="BD44" i="39"/>
  <c r="BE46" i="39"/>
  <c r="BE47" i="39"/>
  <c r="BE48" i="39"/>
  <c r="BE49" i="39"/>
  <c r="BE50" i="39"/>
  <c r="BE51" i="39"/>
  <c r="BE52" i="39"/>
  <c r="BE54" i="39"/>
  <c r="BE55" i="39"/>
  <c r="BE56" i="39"/>
  <c r="BE57" i="39"/>
  <c r="BE58" i="39"/>
  <c r="BE59" i="39"/>
  <c r="BD60" i="39"/>
  <c r="BD61" i="39"/>
  <c r="BD62" i="39"/>
  <c r="BD378" i="39"/>
  <c r="BD390" i="39"/>
  <c r="BD392" i="39"/>
  <c r="BD394" i="39"/>
  <c r="BE397" i="39"/>
  <c r="BE398" i="39"/>
  <c r="BD399" i="39"/>
  <c r="BD401" i="39"/>
  <c r="BD402" i="39"/>
  <c r="BD403" i="39"/>
  <c r="BD404" i="39"/>
  <c r="BD411" i="39"/>
  <c r="BD422" i="39"/>
  <c r="BD426" i="39"/>
  <c r="BD433" i="39"/>
  <c r="BD437" i="39"/>
  <c r="BE440" i="39"/>
  <c r="BE441" i="39"/>
  <c r="BE442" i="39"/>
  <c r="BE443" i="39"/>
  <c r="BD445" i="39"/>
  <c r="BD451" i="39"/>
  <c r="BD452" i="39"/>
  <c r="BD454" i="39"/>
  <c r="BD456" i="39"/>
  <c r="BJ456" i="39"/>
  <c r="S380" i="39"/>
  <c r="S392" i="39"/>
  <c r="T397" i="39"/>
  <c r="T398" i="39"/>
  <c r="S399" i="39"/>
  <c r="S401" i="39"/>
  <c r="S402" i="39"/>
  <c r="S403" i="39"/>
  <c r="S404" i="39"/>
  <c r="S411" i="39"/>
  <c r="S422" i="39"/>
  <c r="S426" i="39"/>
  <c r="S433" i="39"/>
  <c r="S437" i="39"/>
  <c r="T440" i="39"/>
  <c r="T441" i="39"/>
  <c r="T442" i="39"/>
  <c r="T443" i="39"/>
  <c r="S445" i="39"/>
  <c r="S451" i="39"/>
  <c r="S452" i="39"/>
  <c r="S454" i="39"/>
  <c r="S456" i="39"/>
  <c r="Z382" i="39"/>
  <c r="Z392" i="39"/>
  <c r="AA397" i="39"/>
  <c r="AA398" i="39"/>
  <c r="Z399" i="39"/>
  <c r="Z401" i="39"/>
  <c r="Z402" i="39"/>
  <c r="Z403" i="39"/>
  <c r="Z404" i="39"/>
  <c r="Z411" i="39"/>
  <c r="Z422" i="39"/>
  <c r="Z426" i="39"/>
  <c r="Z433" i="39"/>
  <c r="Z437" i="39"/>
  <c r="AA440" i="39"/>
  <c r="AA441" i="39"/>
  <c r="AA442" i="39"/>
  <c r="AA443" i="39"/>
  <c r="Z445" i="39"/>
  <c r="Z451" i="39"/>
  <c r="Z452" i="39"/>
  <c r="Z454" i="39"/>
  <c r="Z456" i="39"/>
  <c r="AG376" i="39"/>
  <c r="AG364" i="39"/>
  <c r="AG368" i="39"/>
  <c r="AG369" i="39"/>
  <c r="AG165" i="39"/>
  <c r="AG166" i="39"/>
  <c r="AG167" i="39"/>
  <c r="AG168" i="39"/>
  <c r="AG169" i="39"/>
  <c r="AG170" i="39"/>
  <c r="AG171" i="39"/>
  <c r="AG172" i="39"/>
  <c r="AG173" i="39"/>
  <c r="AG174" i="39"/>
  <c r="AG175" i="39"/>
  <c r="AG176" i="39"/>
  <c r="AG177" i="39"/>
  <c r="AG178" i="39"/>
  <c r="AG179" i="39"/>
  <c r="AG180" i="39"/>
  <c r="AG181" i="39"/>
  <c r="AG182" i="39"/>
  <c r="AG183" i="39"/>
  <c r="AG184" i="39"/>
  <c r="AG185" i="39"/>
  <c r="AG355" i="39"/>
  <c r="AG188" i="39"/>
  <c r="AG189" i="39"/>
  <c r="AG190" i="39"/>
  <c r="AG191" i="39"/>
  <c r="AG192" i="39"/>
  <c r="AG193" i="39"/>
  <c r="AG194" i="39"/>
  <c r="AG195" i="39"/>
  <c r="AG196" i="39"/>
  <c r="AG197" i="39"/>
  <c r="AG198" i="39"/>
  <c r="AG199" i="39"/>
  <c r="AG200" i="39"/>
  <c r="AG201" i="39"/>
  <c r="AG202" i="39"/>
  <c r="AG203" i="39"/>
  <c r="AG204" i="39"/>
  <c r="AG205" i="39"/>
  <c r="AG206" i="39"/>
  <c r="AG207" i="39"/>
  <c r="AG208" i="39"/>
  <c r="AG356" i="39"/>
  <c r="AG357" i="39"/>
  <c r="AH13" i="39"/>
  <c r="AH14" i="39"/>
  <c r="AH15" i="39"/>
  <c r="AH16" i="39"/>
  <c r="AH17" i="39"/>
  <c r="AG18" i="39"/>
  <c r="AH21" i="39"/>
  <c r="AH22" i="39"/>
  <c r="AH23" i="39"/>
  <c r="AH24" i="39"/>
  <c r="AH25" i="39"/>
  <c r="AH26" i="39"/>
  <c r="AH27" i="39"/>
  <c r="AH30" i="39"/>
  <c r="AH31" i="39"/>
  <c r="AH32" i="39"/>
  <c r="AH33" i="39"/>
  <c r="AH34" i="39"/>
  <c r="AH35" i="39"/>
  <c r="AG36" i="39"/>
  <c r="AG37" i="39"/>
  <c r="AH39" i="39"/>
  <c r="AH40" i="39"/>
  <c r="AH41" i="39"/>
  <c r="AH42" i="39"/>
  <c r="AH43" i="39"/>
  <c r="AG44" i="39"/>
  <c r="AH46" i="39"/>
  <c r="AH47" i="39"/>
  <c r="AH48" i="39"/>
  <c r="AH49" i="39"/>
  <c r="AH50" i="39"/>
  <c r="AH51" i="39"/>
  <c r="AH52" i="39"/>
  <c r="AH54" i="39"/>
  <c r="AH55" i="39"/>
  <c r="AH56" i="39"/>
  <c r="AH57" i="39"/>
  <c r="AH58" i="39"/>
  <c r="AH59" i="39"/>
  <c r="AG60" i="39"/>
  <c r="AG61" i="39"/>
  <c r="AG62" i="39"/>
  <c r="AG378" i="39"/>
  <c r="AG384" i="39"/>
  <c r="AG392" i="39"/>
  <c r="AH397" i="39"/>
  <c r="AH398" i="39"/>
  <c r="AG399" i="39"/>
  <c r="AG401" i="39"/>
  <c r="AG402" i="39"/>
  <c r="AG403" i="39"/>
  <c r="AG404" i="39"/>
  <c r="AG411" i="39"/>
  <c r="AG422" i="39"/>
  <c r="AG426" i="39"/>
  <c r="AG433" i="39"/>
  <c r="AG437" i="39"/>
  <c r="AH440" i="39"/>
  <c r="AH441" i="39"/>
  <c r="AH442" i="39"/>
  <c r="AH443" i="39"/>
  <c r="AG445" i="39"/>
  <c r="AG451" i="39"/>
  <c r="AG452" i="39"/>
  <c r="AG454" i="39"/>
  <c r="AG456" i="39"/>
  <c r="BB376" i="39"/>
  <c r="BB364" i="39"/>
  <c r="BB368" i="39"/>
  <c r="BB369" i="39"/>
  <c r="BB311" i="39"/>
  <c r="BB312" i="39"/>
  <c r="BB313" i="39"/>
  <c r="BB314" i="39"/>
  <c r="BB315" i="39"/>
  <c r="BB316" i="39"/>
  <c r="BB317" i="39"/>
  <c r="BB318" i="39"/>
  <c r="BB319" i="39"/>
  <c r="BB320" i="39"/>
  <c r="BB321" i="39"/>
  <c r="BB322" i="39"/>
  <c r="BB323" i="39"/>
  <c r="BB324" i="39"/>
  <c r="BB325" i="39"/>
  <c r="BB326" i="39"/>
  <c r="BB327" i="39"/>
  <c r="BB328" i="39"/>
  <c r="BB329" i="39"/>
  <c r="BB330" i="39"/>
  <c r="BB331" i="39"/>
  <c r="BB355" i="39"/>
  <c r="BB334" i="39"/>
  <c r="BB335" i="39"/>
  <c r="BB336" i="39"/>
  <c r="BB337" i="39"/>
  <c r="BB338" i="39"/>
  <c r="BB339" i="39"/>
  <c r="BB340" i="39"/>
  <c r="BB341" i="39"/>
  <c r="BB342" i="39"/>
  <c r="BB343" i="39"/>
  <c r="BB344" i="39"/>
  <c r="BB345" i="39"/>
  <c r="BB346" i="39"/>
  <c r="BB347" i="39"/>
  <c r="BB348" i="39"/>
  <c r="BB349" i="39"/>
  <c r="BB350" i="39"/>
  <c r="BB351" i="39"/>
  <c r="BB352" i="39"/>
  <c r="BB353" i="39"/>
  <c r="BB354" i="39"/>
  <c r="BB356" i="39"/>
  <c r="BB357" i="39"/>
  <c r="BC13" i="39"/>
  <c r="BC14" i="39"/>
  <c r="BC15" i="39"/>
  <c r="BC16" i="39"/>
  <c r="BC17" i="39"/>
  <c r="BB18" i="39"/>
  <c r="BC21" i="39"/>
  <c r="BC22" i="39"/>
  <c r="BC23" i="39"/>
  <c r="BC24" i="39"/>
  <c r="BC25" i="39"/>
  <c r="BC26" i="39"/>
  <c r="BC27" i="39"/>
  <c r="BC30" i="39"/>
  <c r="BC31" i="39"/>
  <c r="BC32" i="39"/>
  <c r="BC33" i="39"/>
  <c r="BC34" i="39"/>
  <c r="BC35" i="39"/>
  <c r="BB36" i="39"/>
  <c r="BB37" i="39"/>
  <c r="BC39" i="39"/>
  <c r="BC40" i="39"/>
  <c r="BC41" i="39"/>
  <c r="BC42" i="39"/>
  <c r="BC43" i="39"/>
  <c r="BB44" i="39"/>
  <c r="BC46" i="39"/>
  <c r="BC47" i="39"/>
  <c r="BC48" i="39"/>
  <c r="BC49" i="39"/>
  <c r="BC50" i="39"/>
  <c r="BC51" i="39"/>
  <c r="BC52" i="39"/>
  <c r="BC54" i="39"/>
  <c r="BC55" i="39"/>
  <c r="BC56" i="39"/>
  <c r="BC57" i="39"/>
  <c r="BC58" i="39"/>
  <c r="BC59" i="39"/>
  <c r="BB60" i="39"/>
  <c r="BB61" i="39"/>
  <c r="BB62" i="39"/>
  <c r="BB378" i="39"/>
  <c r="BB390" i="39"/>
  <c r="BB392" i="39"/>
  <c r="BB394" i="39"/>
  <c r="BC397" i="39"/>
  <c r="BC398" i="39"/>
  <c r="BB399" i="39"/>
  <c r="BB401" i="39"/>
  <c r="BB402" i="39"/>
  <c r="BB403" i="39"/>
  <c r="BB404" i="39"/>
  <c r="BB411" i="39"/>
  <c r="BB422" i="39"/>
  <c r="BB426" i="39"/>
  <c r="BB433" i="39"/>
  <c r="BB437" i="39"/>
  <c r="BC440" i="39"/>
  <c r="BC441" i="39"/>
  <c r="BC442" i="39"/>
  <c r="BC443" i="39"/>
  <c r="BB445" i="39"/>
  <c r="BB451" i="39"/>
  <c r="BB452" i="39"/>
  <c r="BB454" i="39"/>
  <c r="BB456" i="39"/>
  <c r="BI456" i="39"/>
  <c r="BK454" i="39"/>
  <c r="BJ454" i="39"/>
  <c r="BI454" i="39"/>
  <c r="BK452" i="39"/>
  <c r="BJ452" i="39"/>
  <c r="BI452" i="39"/>
  <c r="BK450" i="39"/>
  <c r="BJ450" i="39"/>
  <c r="BK449" i="39"/>
  <c r="BJ449" i="39"/>
  <c r="BK448" i="39"/>
  <c r="BJ448" i="39"/>
  <c r="BK447" i="39"/>
  <c r="BJ447" i="39"/>
  <c r="BK444" i="39"/>
  <c r="BK443" i="39"/>
  <c r="BK442" i="39"/>
  <c r="BK441" i="39"/>
  <c r="BK440" i="39"/>
  <c r="BJ444" i="39"/>
  <c r="BJ443" i="39"/>
  <c r="BJ442" i="39"/>
  <c r="BJ441" i="39"/>
  <c r="BJ440" i="39"/>
  <c r="BI444" i="39"/>
  <c r="BI443" i="39"/>
  <c r="BI442" i="39"/>
  <c r="BI441" i="39"/>
  <c r="BI440" i="39"/>
  <c r="BH444" i="39"/>
  <c r="BH443" i="39"/>
  <c r="BH442" i="39"/>
  <c r="BH441" i="39"/>
  <c r="BH440" i="39"/>
  <c r="AF444" i="39"/>
  <c r="AF443" i="39"/>
  <c r="AF442" i="39"/>
  <c r="AF441" i="39"/>
  <c r="AF440" i="39"/>
  <c r="Y444" i="39"/>
  <c r="Y443" i="39"/>
  <c r="Y442" i="39"/>
  <c r="Y441" i="39"/>
  <c r="Y440" i="39"/>
  <c r="BI436" i="39"/>
  <c r="BJ436" i="39"/>
  <c r="BK436" i="39"/>
  <c r="BL436" i="39"/>
  <c r="BI435" i="39"/>
  <c r="BJ435" i="39"/>
  <c r="BK435" i="39"/>
  <c r="BL435" i="39"/>
  <c r="BI432" i="39"/>
  <c r="BJ432" i="39"/>
  <c r="BK432" i="39"/>
  <c r="BL432" i="39"/>
  <c r="BI431" i="39"/>
  <c r="BJ431" i="39"/>
  <c r="BK431" i="39"/>
  <c r="BL431" i="39"/>
  <c r="BI430" i="39"/>
  <c r="BJ430" i="39"/>
  <c r="BK430" i="39"/>
  <c r="BL430" i="39"/>
  <c r="BI429" i="39"/>
  <c r="BJ429" i="39"/>
  <c r="BK429" i="39"/>
  <c r="BL429" i="39"/>
  <c r="BI428" i="39"/>
  <c r="BJ428" i="39"/>
  <c r="BK428" i="39"/>
  <c r="BL428" i="39"/>
  <c r="BK425" i="39"/>
  <c r="BJ425" i="39"/>
  <c r="BI425" i="39"/>
  <c r="BK424" i="39"/>
  <c r="BJ424" i="39"/>
  <c r="BI424" i="39"/>
  <c r="BI421" i="39"/>
  <c r="BJ421" i="39"/>
  <c r="BK421" i="39"/>
  <c r="BL421" i="39"/>
  <c r="BI420" i="39"/>
  <c r="BJ420" i="39"/>
  <c r="BK420" i="39"/>
  <c r="BL420" i="39"/>
  <c r="BI419" i="39"/>
  <c r="BJ419" i="39"/>
  <c r="BK419" i="39"/>
  <c r="BL419" i="39"/>
  <c r="BI418" i="39"/>
  <c r="BJ418" i="39"/>
  <c r="BK418" i="39"/>
  <c r="BL418" i="39"/>
  <c r="BI417" i="39"/>
  <c r="BJ417" i="39"/>
  <c r="BK417" i="39"/>
  <c r="BL417" i="39"/>
  <c r="BI416" i="39"/>
  <c r="BJ416" i="39"/>
  <c r="BK416" i="39"/>
  <c r="BL416" i="39"/>
  <c r="BI415" i="39"/>
  <c r="BJ415" i="39"/>
  <c r="BK415" i="39"/>
  <c r="BL415" i="39"/>
  <c r="BI414" i="39"/>
  <c r="BJ414" i="39"/>
  <c r="BK414" i="39"/>
  <c r="BL414" i="39"/>
  <c r="BI413" i="39"/>
  <c r="BJ413" i="39"/>
  <c r="BK413" i="39"/>
  <c r="BL413" i="39"/>
  <c r="BK406" i="39"/>
  <c r="BK407" i="39"/>
  <c r="BK408" i="39"/>
  <c r="BK409" i="39"/>
  <c r="BK410" i="39"/>
  <c r="BK411" i="39"/>
  <c r="BJ406" i="39"/>
  <c r="BJ407" i="39"/>
  <c r="BJ408" i="39"/>
  <c r="BJ409" i="39"/>
  <c r="BJ410" i="39"/>
  <c r="BJ411" i="39"/>
  <c r="BI406" i="39"/>
  <c r="BI407" i="39"/>
  <c r="BI408" i="39"/>
  <c r="BI409" i="39"/>
  <c r="BI410" i="39"/>
  <c r="BI411" i="39"/>
  <c r="BH411" i="39"/>
  <c r="BL410" i="39"/>
  <c r="BL409" i="39"/>
  <c r="BL408" i="39"/>
  <c r="BL407" i="39"/>
  <c r="BL406" i="39"/>
  <c r="BK402" i="39"/>
  <c r="BJ402" i="39"/>
  <c r="BI402" i="39"/>
  <c r="BK401" i="39"/>
  <c r="BJ401" i="39"/>
  <c r="BI401" i="39"/>
  <c r="BI397" i="39"/>
  <c r="BJ397" i="39"/>
  <c r="BK397" i="39"/>
  <c r="BL397" i="39"/>
  <c r="BI398" i="39"/>
  <c r="BJ398" i="39"/>
  <c r="BK398" i="39"/>
  <c r="BL398" i="39"/>
  <c r="BA402" i="39"/>
  <c r="BA401" i="39"/>
  <c r="Y402" i="39"/>
  <c r="Y401" i="39"/>
  <c r="BH398" i="39"/>
  <c r="BA398" i="39"/>
  <c r="AT398" i="39"/>
  <c r="AM398" i="39"/>
  <c r="AF398" i="39"/>
  <c r="Y398" i="39"/>
  <c r="BH397" i="39"/>
  <c r="BA397" i="39"/>
  <c r="AT397" i="39"/>
  <c r="AM397" i="39"/>
  <c r="AF397" i="39"/>
  <c r="Y397" i="39"/>
  <c r="BK394" i="39"/>
  <c r="BJ394" i="39"/>
  <c r="BI394" i="39"/>
  <c r="BK392" i="39"/>
  <c r="BJ392" i="39"/>
  <c r="BI392" i="39"/>
  <c r="BK390" i="39"/>
  <c r="BJ390" i="39"/>
  <c r="BI390" i="39"/>
  <c r="BK388" i="39"/>
  <c r="BJ388" i="39"/>
  <c r="BI388" i="39"/>
  <c r="BK386" i="39"/>
  <c r="BJ386" i="39"/>
  <c r="BI386" i="39"/>
  <c r="BK384" i="39"/>
  <c r="BJ384" i="39"/>
  <c r="BI384" i="39"/>
  <c r="BK382" i="39"/>
  <c r="BJ382" i="39"/>
  <c r="BI382" i="39"/>
  <c r="BK380" i="39"/>
  <c r="BJ380" i="39"/>
  <c r="BI380" i="39"/>
  <c r="BK378" i="39"/>
  <c r="BJ378" i="39"/>
  <c r="BI378" i="39"/>
  <c r="BI375" i="39"/>
  <c r="BJ375" i="39"/>
  <c r="BK375" i="39"/>
  <c r="BL375" i="39"/>
  <c r="BI374" i="39"/>
  <c r="BJ374" i="39"/>
  <c r="BK374" i="39"/>
  <c r="BL374" i="39"/>
  <c r="BI373" i="39"/>
  <c r="BJ373" i="39"/>
  <c r="BK373" i="39"/>
  <c r="BL373" i="39"/>
  <c r="BI372" i="39"/>
  <c r="BJ372" i="39"/>
  <c r="BK372" i="39"/>
  <c r="BL372" i="39"/>
  <c r="BI371" i="39"/>
  <c r="BJ371" i="39"/>
  <c r="BK371" i="39"/>
  <c r="BL371" i="39"/>
  <c r="BK367" i="39"/>
  <c r="BJ367" i="39"/>
  <c r="BI367" i="39"/>
  <c r="BK366" i="39"/>
  <c r="BJ366" i="39"/>
  <c r="BI366" i="39"/>
  <c r="BK363" i="39"/>
  <c r="BK362" i="39"/>
  <c r="BK361" i="39"/>
  <c r="BK360" i="39"/>
  <c r="BK359" i="39"/>
  <c r="BJ363" i="39"/>
  <c r="BJ362" i="39"/>
  <c r="BJ361" i="39"/>
  <c r="BJ360" i="39"/>
  <c r="BJ359" i="39"/>
  <c r="BK356" i="39"/>
  <c r="BK355" i="39"/>
  <c r="BJ356" i="39"/>
  <c r="BJ355" i="39"/>
  <c r="BI356" i="39"/>
  <c r="BI59" i="39"/>
  <c r="BJ59" i="39"/>
  <c r="BK59" i="39"/>
  <c r="BL59" i="39"/>
  <c r="BI58" i="39"/>
  <c r="BJ58" i="39"/>
  <c r="BK58" i="39"/>
  <c r="BL58" i="39"/>
  <c r="BI57" i="39"/>
  <c r="BJ57" i="39"/>
  <c r="BK57" i="39"/>
  <c r="BL57" i="39"/>
  <c r="BI56" i="39"/>
  <c r="BJ56" i="39"/>
  <c r="BK56" i="39"/>
  <c r="BL56" i="39"/>
  <c r="BI55" i="39"/>
  <c r="BJ55" i="39"/>
  <c r="BK55" i="39"/>
  <c r="BL55" i="39"/>
  <c r="BI54" i="39"/>
  <c r="BJ54" i="39"/>
  <c r="BK54" i="39"/>
  <c r="BL54" i="39"/>
  <c r="BI52" i="39"/>
  <c r="BJ52" i="39"/>
  <c r="BK52" i="39"/>
  <c r="BL52" i="39"/>
  <c r="BI51" i="39"/>
  <c r="BJ51" i="39"/>
  <c r="BK51" i="39"/>
  <c r="BL51" i="39"/>
  <c r="BI50" i="39"/>
  <c r="BJ50" i="39"/>
  <c r="BK50" i="39"/>
  <c r="BL50" i="39"/>
  <c r="BI49" i="39"/>
  <c r="BJ49" i="39"/>
  <c r="BK49" i="39"/>
  <c r="BL49" i="39"/>
  <c r="BI48" i="39"/>
  <c r="BJ48" i="39"/>
  <c r="BK48" i="39"/>
  <c r="BL48" i="39"/>
  <c r="BI47" i="39"/>
  <c r="BJ47" i="39"/>
  <c r="BK47" i="39"/>
  <c r="BL47" i="39"/>
  <c r="BI46" i="39"/>
  <c r="BJ46" i="39"/>
  <c r="BK46" i="39"/>
  <c r="BL46" i="39"/>
  <c r="BI43" i="39"/>
  <c r="BJ43" i="39"/>
  <c r="BK43" i="39"/>
  <c r="BL43" i="39"/>
  <c r="BI42" i="39"/>
  <c r="BJ42" i="39"/>
  <c r="BK42" i="39"/>
  <c r="BL42" i="39"/>
  <c r="BI41" i="39"/>
  <c r="BJ41" i="39"/>
  <c r="BK41" i="39"/>
  <c r="BL41" i="39"/>
  <c r="BI40" i="39"/>
  <c r="BJ40" i="39"/>
  <c r="BK40" i="39"/>
  <c r="BL40" i="39"/>
  <c r="BI39" i="39"/>
  <c r="BJ39" i="39"/>
  <c r="BK39" i="39"/>
  <c r="BL39" i="39"/>
  <c r="BI35" i="39"/>
  <c r="BJ35" i="39"/>
  <c r="BK35" i="39"/>
  <c r="BL35" i="39"/>
  <c r="BI34" i="39"/>
  <c r="BJ34" i="39"/>
  <c r="BK34" i="39"/>
  <c r="BL34" i="39"/>
  <c r="BI33" i="39"/>
  <c r="BJ33" i="39"/>
  <c r="BK33" i="39"/>
  <c r="BL33" i="39"/>
  <c r="BI32" i="39"/>
  <c r="BJ32" i="39"/>
  <c r="BK32" i="39"/>
  <c r="BL32" i="39"/>
  <c r="BI31" i="39"/>
  <c r="BJ31" i="39"/>
  <c r="BK31" i="39"/>
  <c r="BL31" i="39"/>
  <c r="BI30" i="39"/>
  <c r="BJ30" i="39"/>
  <c r="BK30" i="39"/>
  <c r="BL30" i="39"/>
  <c r="BI27" i="39"/>
  <c r="BJ27" i="39"/>
  <c r="BK27" i="39"/>
  <c r="BL27" i="39"/>
  <c r="BH27" i="39"/>
  <c r="BA27" i="39"/>
  <c r="AT27" i="39"/>
  <c r="AM27" i="39"/>
  <c r="AF27" i="39"/>
  <c r="Y27" i="39"/>
  <c r="BI26" i="39"/>
  <c r="BJ26" i="39"/>
  <c r="BK26" i="39"/>
  <c r="BL26" i="39"/>
  <c r="BH26" i="39"/>
  <c r="BA26" i="39"/>
  <c r="AT26" i="39"/>
  <c r="AM26" i="39"/>
  <c r="AF26" i="39"/>
  <c r="Y26" i="39"/>
  <c r="BI25" i="39"/>
  <c r="BJ25" i="39"/>
  <c r="BK25" i="39"/>
  <c r="BL25" i="39"/>
  <c r="BH25" i="39"/>
  <c r="BA25" i="39"/>
  <c r="AT25" i="39"/>
  <c r="AM25" i="39"/>
  <c r="AF25" i="39"/>
  <c r="Y25" i="39"/>
  <c r="BI24" i="39"/>
  <c r="BJ24" i="39"/>
  <c r="BK24" i="39"/>
  <c r="BL24" i="39"/>
  <c r="BH24" i="39"/>
  <c r="BA24" i="39"/>
  <c r="AT24" i="39"/>
  <c r="AM24" i="39"/>
  <c r="AF24" i="39"/>
  <c r="Y24" i="39"/>
  <c r="BI23" i="39"/>
  <c r="BJ23" i="39"/>
  <c r="BK23" i="39"/>
  <c r="BL23" i="39"/>
  <c r="BH23" i="39"/>
  <c r="BA23" i="39"/>
  <c r="AT23" i="39"/>
  <c r="AM23" i="39"/>
  <c r="AF23" i="39"/>
  <c r="Y23" i="39"/>
  <c r="BI22" i="39"/>
  <c r="BJ22" i="39"/>
  <c r="BK22" i="39"/>
  <c r="BL22" i="39"/>
  <c r="BH22" i="39"/>
  <c r="BA22" i="39"/>
  <c r="AT22" i="39"/>
  <c r="AM22" i="39"/>
  <c r="AF22" i="39"/>
  <c r="Y22" i="39"/>
  <c r="BI21" i="39"/>
  <c r="BJ21" i="39"/>
  <c r="BK21" i="39"/>
  <c r="BL21" i="39"/>
  <c r="BH21" i="39"/>
  <c r="BA21" i="39"/>
  <c r="AT21" i="39"/>
  <c r="AM21" i="39"/>
  <c r="AF21" i="39"/>
  <c r="Y21" i="39"/>
  <c r="BI17" i="39"/>
  <c r="BJ17" i="39"/>
  <c r="BK17" i="39"/>
  <c r="BL17" i="39"/>
  <c r="BH17" i="39"/>
  <c r="BA17" i="39"/>
  <c r="AT17" i="39"/>
  <c r="AM17" i="39"/>
  <c r="AF17" i="39"/>
  <c r="Y17" i="39"/>
  <c r="BI16" i="39"/>
  <c r="BJ16" i="39"/>
  <c r="BK16" i="39"/>
  <c r="BL16" i="39"/>
  <c r="BH16" i="39"/>
  <c r="BA16" i="39"/>
  <c r="AT16" i="39"/>
  <c r="AM16" i="39"/>
  <c r="AF16" i="39"/>
  <c r="Y16" i="39"/>
  <c r="BI15" i="39"/>
  <c r="BJ15" i="39"/>
  <c r="BK15" i="39"/>
  <c r="BL15" i="39"/>
  <c r="BH15" i="39"/>
  <c r="BA15" i="39"/>
  <c r="AT15" i="39"/>
  <c r="AM15" i="39"/>
  <c r="AF15" i="39"/>
  <c r="Y15" i="39"/>
  <c r="BI14" i="39"/>
  <c r="BJ14" i="39"/>
  <c r="BK14" i="39"/>
  <c r="BL14" i="39"/>
  <c r="BH14" i="39"/>
  <c r="BA14" i="39"/>
  <c r="AT14" i="39"/>
  <c r="AM14" i="39"/>
  <c r="AF14" i="39"/>
  <c r="Y14" i="39"/>
  <c r="BK13" i="39"/>
  <c r="BJ13" i="39"/>
  <c r="BB379" i="38"/>
  <c r="BC379" i="38"/>
  <c r="BD379" i="38"/>
  <c r="BE379" i="38"/>
  <c r="BB377" i="38"/>
  <c r="BC377" i="38"/>
  <c r="BD377" i="38"/>
  <c r="BE377" i="38"/>
  <c r="BD375" i="38"/>
  <c r="BC375" i="38"/>
  <c r="BD328" i="38"/>
  <c r="BD324" i="38"/>
  <c r="BC324" i="38"/>
  <c r="BD318" i="38"/>
  <c r="BD312" i="38"/>
  <c r="BC312" i="38"/>
  <c r="BB312" i="38"/>
  <c r="W170" i="29"/>
  <c r="U170" i="29"/>
  <c r="S157" i="29"/>
  <c r="S166" i="29"/>
  <c r="W150" i="29"/>
  <c r="W165" i="29"/>
  <c r="U150" i="29"/>
  <c r="U165" i="29"/>
  <c r="S150" i="29"/>
  <c r="S165" i="29"/>
  <c r="Q141" i="29"/>
  <c r="X141" i="29"/>
  <c r="Q142" i="29"/>
  <c r="X142" i="29"/>
  <c r="Q143" i="29"/>
  <c r="X143" i="29"/>
  <c r="Q144" i="29"/>
  <c r="X144" i="29"/>
  <c r="W146" i="29"/>
  <c r="W164" i="29"/>
  <c r="V141" i="29"/>
  <c r="V142" i="29"/>
  <c r="V143" i="29"/>
  <c r="V144" i="29"/>
  <c r="U146" i="29"/>
  <c r="U164" i="29"/>
  <c r="T141" i="29"/>
  <c r="T142" i="29"/>
  <c r="T143" i="29"/>
  <c r="T144" i="29"/>
  <c r="S146" i="29"/>
  <c r="S164" i="29"/>
  <c r="W138" i="29"/>
  <c r="W163" i="29"/>
  <c r="U138" i="29"/>
  <c r="U163" i="29"/>
  <c r="S138" i="29"/>
  <c r="S163" i="29"/>
  <c r="W127" i="29"/>
  <c r="W162" i="29"/>
  <c r="U127" i="29"/>
  <c r="U162" i="29"/>
  <c r="S127" i="29"/>
  <c r="S162" i="29"/>
  <c r="Y162" i="29"/>
  <c r="W156" i="29"/>
  <c r="W161" i="29"/>
  <c r="U156" i="29"/>
  <c r="U161" i="29"/>
  <c r="S156" i="29"/>
  <c r="S161" i="29"/>
  <c r="Q61" i="29"/>
  <c r="R61" i="29"/>
  <c r="X61" i="29"/>
  <c r="Q62" i="29"/>
  <c r="R62" i="29"/>
  <c r="X62" i="29"/>
  <c r="Q63" i="29"/>
  <c r="R63" i="29"/>
  <c r="X63" i="29"/>
  <c r="Q64" i="29"/>
  <c r="R64" i="29"/>
  <c r="X64" i="29"/>
  <c r="Q65" i="29"/>
  <c r="R65" i="29"/>
  <c r="X65" i="29"/>
  <c r="W66" i="29"/>
  <c r="Q68" i="29"/>
  <c r="W68" i="29"/>
  <c r="Q69" i="29"/>
  <c r="W69" i="29"/>
  <c r="Q70" i="29"/>
  <c r="W70" i="29"/>
  <c r="Q71" i="29"/>
  <c r="W71" i="29"/>
  <c r="Q72" i="29"/>
  <c r="W72" i="29"/>
  <c r="W73" i="29"/>
  <c r="W74" i="29"/>
  <c r="W160" i="29"/>
  <c r="V61" i="29"/>
  <c r="V62" i="29"/>
  <c r="V63" i="29"/>
  <c r="V64" i="29"/>
  <c r="V65" i="29"/>
  <c r="U66" i="29"/>
  <c r="U68" i="29"/>
  <c r="U69" i="29"/>
  <c r="U70" i="29"/>
  <c r="U71" i="29"/>
  <c r="U72" i="29"/>
  <c r="U73" i="29"/>
  <c r="U74" i="29"/>
  <c r="U160" i="29"/>
  <c r="T61" i="29"/>
  <c r="T62" i="29"/>
  <c r="T63" i="29"/>
  <c r="T64" i="29"/>
  <c r="T65" i="29"/>
  <c r="S66" i="29"/>
  <c r="S68" i="29"/>
  <c r="S69" i="29"/>
  <c r="S70" i="29"/>
  <c r="S71" i="29"/>
  <c r="S72" i="29"/>
  <c r="S73" i="29"/>
  <c r="S74" i="29"/>
  <c r="S160" i="29"/>
  <c r="Q11" i="29"/>
  <c r="R11" i="29"/>
  <c r="X11" i="29"/>
  <c r="Q12" i="29"/>
  <c r="R12" i="29"/>
  <c r="X12" i="29"/>
  <c r="Q13" i="29"/>
  <c r="R13" i="29"/>
  <c r="X13" i="29"/>
  <c r="Q14" i="29"/>
  <c r="R14" i="29"/>
  <c r="X14" i="29"/>
  <c r="Q15" i="29"/>
  <c r="R15" i="29"/>
  <c r="X15" i="29"/>
  <c r="W16" i="29"/>
  <c r="Q19" i="29"/>
  <c r="R19" i="29"/>
  <c r="X19" i="29"/>
  <c r="Q20" i="29"/>
  <c r="R20" i="29"/>
  <c r="X20" i="29"/>
  <c r="Q21" i="29"/>
  <c r="R21" i="29"/>
  <c r="X21" i="29"/>
  <c r="Q22" i="29"/>
  <c r="R22" i="29"/>
  <c r="X22" i="29"/>
  <c r="Q23" i="29"/>
  <c r="R23" i="29"/>
  <c r="X23" i="29"/>
  <c r="Q24" i="29"/>
  <c r="R24" i="29"/>
  <c r="X24" i="29"/>
  <c r="Q25" i="29"/>
  <c r="R25" i="29"/>
  <c r="X25" i="29"/>
  <c r="X28" i="29"/>
  <c r="X29" i="29"/>
  <c r="X30" i="29"/>
  <c r="X31" i="29"/>
  <c r="W32" i="29"/>
  <c r="W33" i="29"/>
  <c r="E35" i="29"/>
  <c r="Q35" i="29"/>
  <c r="X35" i="29"/>
  <c r="E36" i="29"/>
  <c r="Q36" i="29"/>
  <c r="X36" i="29"/>
  <c r="E37" i="29"/>
  <c r="Q37" i="29"/>
  <c r="X37" i="29"/>
  <c r="E38" i="29"/>
  <c r="Q38" i="29"/>
  <c r="X38" i="29"/>
  <c r="E39" i="29"/>
  <c r="Q39" i="29"/>
  <c r="X39" i="29"/>
  <c r="W40" i="29"/>
  <c r="E42" i="29"/>
  <c r="Q42" i="29"/>
  <c r="X42" i="29"/>
  <c r="E43" i="29"/>
  <c r="Q43" i="29"/>
  <c r="X43" i="29"/>
  <c r="E44" i="29"/>
  <c r="Q44" i="29"/>
  <c r="X44" i="29"/>
  <c r="E45" i="29"/>
  <c r="Q45" i="29"/>
  <c r="X45" i="29"/>
  <c r="E46" i="29"/>
  <c r="Q46" i="29"/>
  <c r="X46" i="29"/>
  <c r="E47" i="29"/>
  <c r="Q47" i="29"/>
  <c r="X47" i="29"/>
  <c r="E48" i="29"/>
  <c r="Q48" i="29"/>
  <c r="X48" i="29"/>
  <c r="E50" i="29"/>
  <c r="Q50" i="29"/>
  <c r="X50" i="29"/>
  <c r="E51" i="29"/>
  <c r="Q51" i="29"/>
  <c r="X51" i="29"/>
  <c r="E52" i="29"/>
  <c r="Q52" i="29"/>
  <c r="X52" i="29"/>
  <c r="E53" i="29"/>
  <c r="Q53" i="29"/>
  <c r="X53" i="29"/>
  <c r="X54" i="29"/>
  <c r="X55" i="29"/>
  <c r="W56" i="29"/>
  <c r="W57" i="29"/>
  <c r="W58" i="29"/>
  <c r="R77" i="29"/>
  <c r="W77" i="29"/>
  <c r="R78" i="29"/>
  <c r="W78" i="29"/>
  <c r="R79" i="29"/>
  <c r="W79" i="29"/>
  <c r="R80" i="29"/>
  <c r="W80" i="29"/>
  <c r="R81" i="29"/>
  <c r="W81" i="29"/>
  <c r="R82" i="29"/>
  <c r="W82" i="29"/>
  <c r="R83" i="29"/>
  <c r="W83" i="29"/>
  <c r="R84" i="29"/>
  <c r="W84" i="29"/>
  <c r="R85" i="29"/>
  <c r="W85" i="29"/>
  <c r="R86" i="29"/>
  <c r="W86" i="29"/>
  <c r="R87" i="29"/>
  <c r="W87" i="29"/>
  <c r="R88" i="29"/>
  <c r="W88" i="29"/>
  <c r="R89" i="29"/>
  <c r="W89" i="29"/>
  <c r="R90" i="29"/>
  <c r="W90" i="29"/>
  <c r="R91" i="29"/>
  <c r="W91" i="29"/>
  <c r="R92" i="29"/>
  <c r="W92" i="29"/>
  <c r="W93" i="29"/>
  <c r="R96" i="29"/>
  <c r="W96" i="29"/>
  <c r="R97" i="29"/>
  <c r="W97" i="29"/>
  <c r="R98" i="29"/>
  <c r="W98" i="29"/>
  <c r="R99" i="29"/>
  <c r="W99" i="29"/>
  <c r="R100" i="29"/>
  <c r="W100" i="29"/>
  <c r="R101" i="29"/>
  <c r="W101" i="29"/>
  <c r="R102" i="29"/>
  <c r="W102" i="29"/>
  <c r="R103" i="29"/>
  <c r="W103" i="29"/>
  <c r="R104" i="29"/>
  <c r="W104" i="29"/>
  <c r="R105" i="29"/>
  <c r="W105" i="29"/>
  <c r="R106" i="29"/>
  <c r="W106" i="29"/>
  <c r="R107" i="29"/>
  <c r="W107" i="29"/>
  <c r="W108" i="29"/>
  <c r="W109" i="29"/>
  <c r="W116" i="29"/>
  <c r="W120" i="29"/>
  <c r="W121" i="29"/>
  <c r="W134" i="29"/>
  <c r="W152" i="29"/>
  <c r="V11" i="29"/>
  <c r="V12" i="29"/>
  <c r="V13" i="29"/>
  <c r="V14" i="29"/>
  <c r="V15" i="29"/>
  <c r="U16" i="29"/>
  <c r="V19" i="29"/>
  <c r="V20" i="29"/>
  <c r="V21" i="29"/>
  <c r="V22" i="29"/>
  <c r="V23" i="29"/>
  <c r="V24" i="29"/>
  <c r="V25" i="29"/>
  <c r="V28" i="29"/>
  <c r="V29" i="29"/>
  <c r="V30" i="29"/>
  <c r="V31" i="29"/>
  <c r="U32" i="29"/>
  <c r="U33" i="29"/>
  <c r="V35" i="29"/>
  <c r="V36" i="29"/>
  <c r="V37" i="29"/>
  <c r="V38" i="29"/>
  <c r="V39" i="29"/>
  <c r="U40" i="29"/>
  <c r="V42" i="29"/>
  <c r="V43" i="29"/>
  <c r="V44" i="29"/>
  <c r="V45" i="29"/>
  <c r="V46" i="29"/>
  <c r="V47" i="29"/>
  <c r="V48" i="29"/>
  <c r="V50" i="29"/>
  <c r="V51" i="29"/>
  <c r="V52" i="29"/>
  <c r="V53" i="29"/>
  <c r="V54" i="29"/>
  <c r="V55" i="29"/>
  <c r="U56" i="29"/>
  <c r="U57" i="29"/>
  <c r="U58" i="29"/>
  <c r="U77" i="29"/>
  <c r="U78" i="29"/>
  <c r="U79" i="29"/>
  <c r="U80" i="29"/>
  <c r="U81" i="29"/>
  <c r="U82" i="29"/>
  <c r="U83" i="29"/>
  <c r="U84" i="29"/>
  <c r="U85" i="29"/>
  <c r="U86" i="29"/>
  <c r="U87" i="29"/>
  <c r="U88" i="29"/>
  <c r="U89" i="29"/>
  <c r="U90" i="29"/>
  <c r="U91" i="29"/>
  <c r="U92" i="29"/>
  <c r="U93" i="29"/>
  <c r="U96" i="29"/>
  <c r="U97" i="29"/>
  <c r="U98" i="29"/>
  <c r="U99" i="29"/>
  <c r="U100" i="29"/>
  <c r="U101" i="29"/>
  <c r="U102" i="29"/>
  <c r="U103" i="29"/>
  <c r="U104" i="29"/>
  <c r="U105" i="29"/>
  <c r="U106" i="29"/>
  <c r="U107" i="29"/>
  <c r="U108" i="29"/>
  <c r="U109" i="29"/>
  <c r="U116" i="29"/>
  <c r="U120" i="29"/>
  <c r="U121" i="29"/>
  <c r="U134" i="29"/>
  <c r="U152" i="29"/>
  <c r="T11" i="29"/>
  <c r="T12" i="29"/>
  <c r="T13" i="29"/>
  <c r="T14" i="29"/>
  <c r="T15" i="29"/>
  <c r="S16" i="29"/>
  <c r="T19" i="29"/>
  <c r="T20" i="29"/>
  <c r="T21" i="29"/>
  <c r="T22" i="29"/>
  <c r="T23" i="29"/>
  <c r="T24" i="29"/>
  <c r="T25" i="29"/>
  <c r="T28" i="29"/>
  <c r="T29" i="29"/>
  <c r="T30" i="29"/>
  <c r="T31" i="29"/>
  <c r="S32" i="29"/>
  <c r="S33" i="29"/>
  <c r="T35" i="29"/>
  <c r="T36" i="29"/>
  <c r="T37" i="29"/>
  <c r="T38" i="29"/>
  <c r="T39" i="29"/>
  <c r="S40" i="29"/>
  <c r="T42" i="29"/>
  <c r="T43" i="29"/>
  <c r="T44" i="29"/>
  <c r="T45" i="29"/>
  <c r="T46" i="29"/>
  <c r="T47" i="29"/>
  <c r="T48" i="29"/>
  <c r="T50" i="29"/>
  <c r="T51" i="29"/>
  <c r="T52" i="29"/>
  <c r="T53" i="29"/>
  <c r="T54" i="29"/>
  <c r="T55" i="29"/>
  <c r="S56" i="29"/>
  <c r="S57" i="29"/>
  <c r="S58" i="29"/>
  <c r="S77" i="29"/>
  <c r="S78" i="29"/>
  <c r="S79" i="29"/>
  <c r="S80" i="29"/>
  <c r="S81" i="29"/>
  <c r="S82" i="29"/>
  <c r="S83" i="29"/>
  <c r="S84" i="29"/>
  <c r="S85" i="29"/>
  <c r="S86" i="29"/>
  <c r="S87" i="29"/>
  <c r="S88" i="29"/>
  <c r="S89" i="29"/>
  <c r="S90" i="29"/>
  <c r="S91" i="29"/>
  <c r="S92" i="29"/>
  <c r="S93" i="29"/>
  <c r="S96" i="29"/>
  <c r="S97" i="29"/>
  <c r="S98" i="29"/>
  <c r="S99" i="29"/>
  <c r="S100" i="29"/>
  <c r="S101" i="29"/>
  <c r="S102" i="29"/>
  <c r="S103" i="29"/>
  <c r="S104" i="29"/>
  <c r="S105" i="29"/>
  <c r="S106" i="29"/>
  <c r="S107" i="29"/>
  <c r="S108" i="29"/>
  <c r="S109" i="29"/>
  <c r="S116" i="29"/>
  <c r="S120" i="29"/>
  <c r="S121" i="29"/>
  <c r="S134" i="29"/>
  <c r="S152" i="29"/>
  <c r="Q11" i="30"/>
  <c r="R11" i="30"/>
  <c r="X11" i="30"/>
  <c r="Q12" i="30"/>
  <c r="R12" i="30"/>
  <c r="X12" i="30"/>
  <c r="Q13" i="30"/>
  <c r="R13" i="30"/>
  <c r="X13" i="30"/>
  <c r="Q14" i="30"/>
  <c r="R14" i="30"/>
  <c r="X14" i="30"/>
  <c r="Q15" i="30"/>
  <c r="R15" i="30"/>
  <c r="X15" i="30"/>
  <c r="W16" i="30"/>
  <c r="Q19" i="30"/>
  <c r="R19" i="30"/>
  <c r="X19" i="30"/>
  <c r="Q20" i="30"/>
  <c r="R20" i="30"/>
  <c r="X20" i="30"/>
  <c r="Q21" i="30"/>
  <c r="R21" i="30"/>
  <c r="X21" i="30"/>
  <c r="Q22" i="30"/>
  <c r="R22" i="30"/>
  <c r="X22" i="30"/>
  <c r="Q23" i="30"/>
  <c r="R23" i="30"/>
  <c r="X23" i="30"/>
  <c r="Q24" i="30"/>
  <c r="R24" i="30"/>
  <c r="X24" i="30"/>
  <c r="X27" i="30"/>
  <c r="X28" i="30"/>
  <c r="X29" i="30"/>
  <c r="X30" i="30"/>
  <c r="W31" i="30"/>
  <c r="W32" i="30"/>
  <c r="E34" i="30"/>
  <c r="Q34" i="30"/>
  <c r="X34" i="30"/>
  <c r="E35" i="30"/>
  <c r="Q35" i="30"/>
  <c r="X35" i="30"/>
  <c r="E36" i="30"/>
  <c r="Q36" i="30"/>
  <c r="X36" i="30"/>
  <c r="E37" i="30"/>
  <c r="Q37" i="30"/>
  <c r="X37" i="30"/>
  <c r="E38" i="30"/>
  <c r="Q38" i="30"/>
  <c r="X38" i="30"/>
  <c r="W39" i="30"/>
  <c r="E41" i="30"/>
  <c r="Q41" i="30"/>
  <c r="X41" i="30"/>
  <c r="E42" i="30"/>
  <c r="Q42" i="30"/>
  <c r="X42" i="30"/>
  <c r="E43" i="30"/>
  <c r="Q43" i="30"/>
  <c r="X43" i="30"/>
  <c r="E44" i="30"/>
  <c r="Q44" i="30"/>
  <c r="X44" i="30"/>
  <c r="E45" i="30"/>
  <c r="Q45" i="30"/>
  <c r="X45" i="30"/>
  <c r="E46" i="30"/>
  <c r="Q46" i="30"/>
  <c r="X46" i="30"/>
  <c r="E48" i="30"/>
  <c r="Q48" i="30"/>
  <c r="X48" i="30"/>
  <c r="E49" i="30"/>
  <c r="Q49" i="30"/>
  <c r="X49" i="30"/>
  <c r="E50" i="30"/>
  <c r="Q50" i="30"/>
  <c r="X50" i="30"/>
  <c r="E51" i="30"/>
  <c r="Q51" i="30"/>
  <c r="X51" i="30"/>
  <c r="X52" i="30"/>
  <c r="X53" i="30"/>
  <c r="W54" i="30"/>
  <c r="W55" i="30"/>
  <c r="W56" i="30"/>
  <c r="Q59" i="30"/>
  <c r="R59" i="30"/>
  <c r="X59" i="30"/>
  <c r="Q60" i="30"/>
  <c r="R60" i="30"/>
  <c r="X60" i="30"/>
  <c r="W61" i="30"/>
  <c r="Q63" i="30"/>
  <c r="W63" i="30"/>
  <c r="Q64" i="30"/>
  <c r="W64" i="30"/>
  <c r="W65" i="30"/>
  <c r="W66" i="30"/>
  <c r="R69" i="30"/>
  <c r="W69" i="30"/>
  <c r="R70" i="30"/>
  <c r="W70" i="30"/>
  <c r="R71" i="30"/>
  <c r="W71" i="30"/>
  <c r="R72" i="30"/>
  <c r="W72" i="30"/>
  <c r="R73" i="30"/>
  <c r="W73" i="30"/>
  <c r="R74" i="30"/>
  <c r="W74" i="30"/>
  <c r="R75" i="30"/>
  <c r="W75" i="30"/>
  <c r="R76" i="30"/>
  <c r="W76" i="30"/>
  <c r="R77" i="30"/>
  <c r="W77" i="30"/>
  <c r="R78" i="30"/>
  <c r="W78" i="30"/>
  <c r="R79" i="30"/>
  <c r="W79" i="30"/>
  <c r="R80" i="30"/>
  <c r="W80" i="30"/>
  <c r="R81" i="30"/>
  <c r="W81" i="30"/>
  <c r="R82" i="30"/>
  <c r="W82" i="30"/>
  <c r="R83" i="30"/>
  <c r="W83" i="30"/>
  <c r="R84" i="30"/>
  <c r="W84" i="30"/>
  <c r="R85" i="30"/>
  <c r="W85" i="30"/>
  <c r="R86" i="30"/>
  <c r="W86" i="30"/>
  <c r="R87" i="30"/>
  <c r="W87" i="30"/>
  <c r="R88" i="30"/>
  <c r="W88" i="30"/>
  <c r="R89" i="30"/>
  <c r="W89" i="30"/>
  <c r="R90" i="30"/>
  <c r="W90" i="30"/>
  <c r="R91" i="30"/>
  <c r="W91" i="30"/>
  <c r="R92" i="30"/>
  <c r="W92" i="30"/>
  <c r="R93" i="30"/>
  <c r="W93" i="30"/>
  <c r="R94" i="30"/>
  <c r="W94" i="30"/>
  <c r="R95" i="30"/>
  <c r="W95" i="30"/>
  <c r="R96" i="30"/>
  <c r="W96" i="30"/>
  <c r="R97" i="30"/>
  <c r="W97" i="30"/>
  <c r="R98" i="30"/>
  <c r="W98" i="30"/>
  <c r="R99" i="30"/>
  <c r="W99" i="30"/>
  <c r="R100" i="30"/>
  <c r="W100" i="30"/>
  <c r="W101" i="30"/>
  <c r="R104" i="30"/>
  <c r="W104" i="30"/>
  <c r="R105" i="30"/>
  <c r="W105" i="30"/>
  <c r="R106" i="30"/>
  <c r="W106" i="30"/>
  <c r="R107" i="30"/>
  <c r="W107" i="30"/>
  <c r="R108" i="30"/>
  <c r="W108" i="30"/>
  <c r="R109" i="30"/>
  <c r="W109" i="30"/>
  <c r="R110" i="30"/>
  <c r="W110" i="30"/>
  <c r="R111" i="30"/>
  <c r="W111" i="30"/>
  <c r="W112" i="30"/>
  <c r="W113" i="30"/>
  <c r="W120" i="30"/>
  <c r="W124" i="30"/>
  <c r="W125" i="30"/>
  <c r="W132" i="30"/>
  <c r="W139" i="30"/>
  <c r="W143" i="30"/>
  <c r="Q146" i="30"/>
  <c r="X146" i="30"/>
  <c r="Q147" i="30"/>
  <c r="X147" i="30"/>
  <c r="Q148" i="30"/>
  <c r="X148" i="30"/>
  <c r="Q149" i="30"/>
  <c r="X149" i="30"/>
  <c r="W151" i="30"/>
  <c r="W157" i="30"/>
  <c r="V11" i="30"/>
  <c r="V12" i="30"/>
  <c r="V13" i="30"/>
  <c r="V14" i="30"/>
  <c r="V15" i="30"/>
  <c r="U16" i="30"/>
  <c r="V19" i="30"/>
  <c r="V20" i="30"/>
  <c r="V21" i="30"/>
  <c r="V22" i="30"/>
  <c r="V23" i="30"/>
  <c r="V24" i="30"/>
  <c r="V27" i="30"/>
  <c r="V28" i="30"/>
  <c r="V29" i="30"/>
  <c r="V30" i="30"/>
  <c r="U31" i="30"/>
  <c r="U32" i="30"/>
  <c r="V34" i="30"/>
  <c r="V35" i="30"/>
  <c r="V36" i="30"/>
  <c r="V37" i="30"/>
  <c r="V38" i="30"/>
  <c r="U39" i="30"/>
  <c r="V41" i="30"/>
  <c r="V42" i="30"/>
  <c r="V43" i="30"/>
  <c r="V44" i="30"/>
  <c r="V45" i="30"/>
  <c r="V46" i="30"/>
  <c r="V48" i="30"/>
  <c r="V49" i="30"/>
  <c r="V50" i="30"/>
  <c r="V51" i="30"/>
  <c r="V52" i="30"/>
  <c r="V53" i="30"/>
  <c r="U54" i="30"/>
  <c r="U55" i="30"/>
  <c r="U56" i="30"/>
  <c r="V59" i="30"/>
  <c r="V60" i="30"/>
  <c r="U61" i="30"/>
  <c r="U63" i="30"/>
  <c r="U64" i="30"/>
  <c r="U65" i="30"/>
  <c r="U66" i="30"/>
  <c r="U69" i="30"/>
  <c r="U70" i="30"/>
  <c r="U71" i="30"/>
  <c r="U72" i="30"/>
  <c r="U73" i="30"/>
  <c r="U74" i="30"/>
  <c r="U75" i="30"/>
  <c r="U76" i="30"/>
  <c r="U77" i="30"/>
  <c r="U78" i="30"/>
  <c r="U79" i="30"/>
  <c r="U80" i="30"/>
  <c r="U81" i="30"/>
  <c r="U82" i="30"/>
  <c r="U83" i="30"/>
  <c r="U84" i="30"/>
  <c r="U85" i="30"/>
  <c r="U86" i="30"/>
  <c r="U87" i="30"/>
  <c r="U88" i="30"/>
  <c r="U89" i="30"/>
  <c r="U90" i="30"/>
  <c r="U91" i="30"/>
  <c r="U92" i="30"/>
  <c r="U93" i="30"/>
  <c r="U94" i="30"/>
  <c r="U95" i="30"/>
  <c r="U96" i="30"/>
  <c r="U97" i="30"/>
  <c r="U98" i="30"/>
  <c r="U99" i="30"/>
  <c r="U100" i="30"/>
  <c r="U101" i="30"/>
  <c r="U104" i="30"/>
  <c r="U105" i="30"/>
  <c r="U106" i="30"/>
  <c r="U107" i="30"/>
  <c r="U108" i="30"/>
  <c r="U109" i="30"/>
  <c r="U110" i="30"/>
  <c r="U111" i="30"/>
  <c r="U112" i="30"/>
  <c r="U113" i="30"/>
  <c r="U120" i="30"/>
  <c r="U124" i="30"/>
  <c r="U125" i="30"/>
  <c r="U132" i="30"/>
  <c r="U139" i="30"/>
  <c r="U143" i="30"/>
  <c r="V146" i="30"/>
  <c r="V147" i="30"/>
  <c r="V148" i="30"/>
  <c r="V149" i="30"/>
  <c r="U151" i="30"/>
  <c r="U157" i="30"/>
  <c r="T11" i="30"/>
  <c r="T12" i="30"/>
  <c r="T13" i="30"/>
  <c r="T14" i="30"/>
  <c r="T15" i="30"/>
  <c r="S16" i="30"/>
  <c r="T19" i="30"/>
  <c r="T20" i="30"/>
  <c r="T21" i="30"/>
  <c r="T22" i="30"/>
  <c r="T23" i="30"/>
  <c r="T24" i="30"/>
  <c r="T27" i="30"/>
  <c r="T28" i="30"/>
  <c r="T29" i="30"/>
  <c r="T30" i="30"/>
  <c r="S31" i="30"/>
  <c r="S32" i="30"/>
  <c r="T34" i="30"/>
  <c r="T35" i="30"/>
  <c r="T36" i="30"/>
  <c r="T37" i="30"/>
  <c r="T38" i="30"/>
  <c r="S39" i="30"/>
  <c r="T41" i="30"/>
  <c r="T42" i="30"/>
  <c r="T43" i="30"/>
  <c r="T44" i="30"/>
  <c r="T45" i="30"/>
  <c r="T46" i="30"/>
  <c r="T48" i="30"/>
  <c r="T49" i="30"/>
  <c r="T50" i="30"/>
  <c r="T51" i="30"/>
  <c r="T52" i="30"/>
  <c r="T53" i="30"/>
  <c r="S54" i="30"/>
  <c r="S55" i="30"/>
  <c r="S56" i="30"/>
  <c r="T59" i="30"/>
  <c r="T60" i="30"/>
  <c r="S61" i="30"/>
  <c r="S63" i="30"/>
  <c r="S64" i="30"/>
  <c r="S65" i="30"/>
  <c r="S66" i="30"/>
  <c r="S69" i="30"/>
  <c r="S70" i="30"/>
  <c r="S71" i="30"/>
  <c r="S72" i="30"/>
  <c r="S73" i="30"/>
  <c r="S74" i="30"/>
  <c r="S75" i="30"/>
  <c r="S76" i="30"/>
  <c r="S77" i="30"/>
  <c r="S78" i="30"/>
  <c r="S79" i="30"/>
  <c r="S80" i="30"/>
  <c r="S81" i="30"/>
  <c r="S82" i="30"/>
  <c r="S83" i="30"/>
  <c r="S84" i="30"/>
  <c r="S85" i="30"/>
  <c r="S86" i="30"/>
  <c r="S87" i="30"/>
  <c r="S88" i="30"/>
  <c r="S89" i="30"/>
  <c r="S90" i="30"/>
  <c r="S91" i="30"/>
  <c r="S92" i="30"/>
  <c r="S93" i="30"/>
  <c r="S94" i="30"/>
  <c r="S95" i="30"/>
  <c r="S96" i="30"/>
  <c r="S97" i="30"/>
  <c r="S98" i="30"/>
  <c r="S99" i="30"/>
  <c r="S100" i="30"/>
  <c r="S101" i="30"/>
  <c r="S104" i="30"/>
  <c r="S105" i="30"/>
  <c r="S106" i="30"/>
  <c r="S107" i="30"/>
  <c r="S108" i="30"/>
  <c r="S109" i="30"/>
  <c r="S110" i="30"/>
  <c r="S111" i="30"/>
  <c r="S112" i="30"/>
  <c r="S113" i="30"/>
  <c r="S120" i="30"/>
  <c r="S124" i="30"/>
  <c r="S125" i="30"/>
  <c r="S132" i="30"/>
  <c r="S139" i="30"/>
  <c r="S143" i="30"/>
  <c r="T146" i="30"/>
  <c r="T147" i="30"/>
  <c r="T148" i="30"/>
  <c r="T149" i="30"/>
  <c r="S151" i="30"/>
  <c r="S157" i="30"/>
  <c r="Y169" i="22"/>
  <c r="Q168" i="22"/>
  <c r="T168" i="22"/>
  <c r="V168" i="22"/>
  <c r="X168" i="22"/>
  <c r="Y168" i="22"/>
  <c r="Q167" i="22"/>
  <c r="T167" i="22"/>
  <c r="V167" i="22"/>
  <c r="X167" i="22"/>
  <c r="Y167" i="22"/>
  <c r="Q166" i="22"/>
  <c r="T166" i="22"/>
  <c r="V166" i="22"/>
  <c r="X166" i="22"/>
  <c r="Y166" i="22"/>
  <c r="Q165" i="22"/>
  <c r="T165" i="22"/>
  <c r="V165" i="22"/>
  <c r="X165" i="22"/>
  <c r="Y165" i="22"/>
  <c r="BD322" i="38"/>
  <c r="BC322" i="38"/>
  <c r="BB322" i="38"/>
  <c r="BD320" i="38"/>
  <c r="BC320" i="38"/>
  <c r="BB320" i="38"/>
  <c r="BC318" i="38"/>
  <c r="BB318" i="38"/>
  <c r="BD316" i="38"/>
  <c r="BC316" i="38"/>
  <c r="BB316" i="38"/>
  <c r="BD314" i="38"/>
  <c r="BC314" i="38"/>
  <c r="BB314" i="38"/>
  <c r="BE322" i="38"/>
  <c r="BE320" i="38"/>
  <c r="BE318" i="38"/>
  <c r="BE316" i="38"/>
  <c r="BE314" i="38"/>
  <c r="AY324" i="38"/>
  <c r="AW324" i="38"/>
  <c r="AU324" i="38"/>
  <c r="AY322" i="38"/>
  <c r="AW322" i="38"/>
  <c r="AU322" i="38"/>
  <c r="AR324" i="38"/>
  <c r="AP324" i="38"/>
  <c r="AN324" i="38"/>
  <c r="BA322" i="38"/>
  <c r="AR320" i="38"/>
  <c r="AP320" i="38"/>
  <c r="AN320" i="38"/>
  <c r="AT320" i="38"/>
  <c r="AK324" i="38"/>
  <c r="AI324" i="38"/>
  <c r="AG324" i="38"/>
  <c r="AK318" i="38"/>
  <c r="AI318" i="38"/>
  <c r="AG318" i="38"/>
  <c r="AD316" i="38"/>
  <c r="AB316" i="38"/>
  <c r="Z316" i="38"/>
  <c r="W314" i="38"/>
  <c r="U314" i="38"/>
  <c r="S314" i="38"/>
  <c r="AD324" i="38"/>
  <c r="AB324" i="38"/>
  <c r="Z324" i="38"/>
  <c r="W324" i="38"/>
  <c r="U324" i="38"/>
  <c r="S324" i="38"/>
  <c r="C322" i="38"/>
  <c r="C320" i="38"/>
  <c r="R322" i="38"/>
  <c r="R320" i="38"/>
  <c r="Q20" i="38"/>
  <c r="AH20" i="38"/>
  <c r="E43" i="38"/>
  <c r="Q43" i="38"/>
  <c r="AH43" i="38"/>
  <c r="R20" i="38"/>
  <c r="AJ20" i="38"/>
  <c r="AJ43" i="38"/>
  <c r="AL20" i="38"/>
  <c r="AL43" i="38"/>
  <c r="AM43" i="38"/>
  <c r="BA5" i="38"/>
  <c r="AT5" i="38"/>
  <c r="AM5" i="38"/>
  <c r="AF5" i="38"/>
  <c r="Y5" i="38"/>
  <c r="E51" i="38"/>
  <c r="Q51" i="38"/>
  <c r="AV29" i="38"/>
  <c r="AV51" i="38"/>
  <c r="E52" i="38"/>
  <c r="Q52" i="38"/>
  <c r="AV30" i="38"/>
  <c r="AV52" i="38"/>
  <c r="E53" i="38"/>
  <c r="Q53" i="38"/>
  <c r="AV31" i="38"/>
  <c r="AV53" i="38"/>
  <c r="Q19" i="38"/>
  <c r="AV19" i="38"/>
  <c r="E42" i="38"/>
  <c r="Q42" i="38"/>
  <c r="AV42" i="38"/>
  <c r="AV20" i="38"/>
  <c r="AV43" i="38"/>
  <c r="Q21" i="38"/>
  <c r="AV21" i="38"/>
  <c r="E44" i="38"/>
  <c r="Q44" i="38"/>
  <c r="AV44" i="38"/>
  <c r="Q22" i="38"/>
  <c r="AV22" i="38"/>
  <c r="E45" i="38"/>
  <c r="Q45" i="38"/>
  <c r="AV45" i="38"/>
  <c r="Q23" i="38"/>
  <c r="AV23" i="38"/>
  <c r="E46" i="38"/>
  <c r="Q46" i="38"/>
  <c r="AV46" i="38"/>
  <c r="Q24" i="38"/>
  <c r="AV24" i="38"/>
  <c r="E47" i="38"/>
  <c r="Q47" i="38"/>
  <c r="AV47" i="38"/>
  <c r="Q25" i="38"/>
  <c r="AV25" i="38"/>
  <c r="E48" i="38"/>
  <c r="Q48" i="38"/>
  <c r="AV48" i="38"/>
  <c r="E50" i="38"/>
  <c r="Q50" i="38"/>
  <c r="AV50" i="38"/>
  <c r="AV54" i="38"/>
  <c r="AV55" i="38"/>
  <c r="AU56" i="38"/>
  <c r="E35" i="38"/>
  <c r="Q35" i="38"/>
  <c r="AV35" i="38"/>
  <c r="Q12" i="38"/>
  <c r="AV12" i="38"/>
  <c r="E36" i="38"/>
  <c r="Q36" i="38"/>
  <c r="AV36" i="38"/>
  <c r="Q13" i="38"/>
  <c r="AV13" i="38"/>
  <c r="E37" i="38"/>
  <c r="Q37" i="38"/>
  <c r="AV37" i="38"/>
  <c r="Q14" i="38"/>
  <c r="AV14" i="38"/>
  <c r="E38" i="38"/>
  <c r="Q38" i="38"/>
  <c r="AV38" i="38"/>
  <c r="Q15" i="38"/>
  <c r="AV15" i="38"/>
  <c r="E39" i="38"/>
  <c r="Q39" i="38"/>
  <c r="AV39" i="38"/>
  <c r="AU40" i="38"/>
  <c r="AU57" i="38"/>
  <c r="AU16" i="38"/>
  <c r="AU32" i="38"/>
  <c r="AU33" i="38"/>
  <c r="AU58" i="38"/>
  <c r="AU246" i="38"/>
  <c r="AU247" i="38"/>
  <c r="AU248" i="38"/>
  <c r="AU249" i="38"/>
  <c r="AU250" i="38"/>
  <c r="AU251" i="38"/>
  <c r="AU252" i="38"/>
  <c r="AU253" i="38"/>
  <c r="AU254" i="38"/>
  <c r="AU255" i="38"/>
  <c r="AU256" i="38"/>
  <c r="AU257" i="38"/>
  <c r="AU258" i="38"/>
  <c r="AU259" i="38"/>
  <c r="AU260" i="38"/>
  <c r="AU261" i="38"/>
  <c r="AU262" i="38"/>
  <c r="AU263" i="38"/>
  <c r="AU264" i="38"/>
  <c r="AU265" i="38"/>
  <c r="AU289" i="38"/>
  <c r="AU269" i="38"/>
  <c r="AU270" i="38"/>
  <c r="AU271" i="38"/>
  <c r="AU272" i="38"/>
  <c r="AU273" i="38"/>
  <c r="AU274" i="38"/>
  <c r="AU275" i="38"/>
  <c r="AU276" i="38"/>
  <c r="AU277" i="38"/>
  <c r="AU278" i="38"/>
  <c r="AU279" i="38"/>
  <c r="AU280" i="38"/>
  <c r="AU281" i="38"/>
  <c r="AU282" i="38"/>
  <c r="AU283" i="38"/>
  <c r="AU284" i="38"/>
  <c r="AU285" i="38"/>
  <c r="AU286" i="38"/>
  <c r="AU287" i="38"/>
  <c r="AU288" i="38"/>
  <c r="AU290" i="38"/>
  <c r="AU291" i="38"/>
  <c r="AU312" i="38"/>
  <c r="Q331" i="38"/>
  <c r="AU331" i="38"/>
  <c r="Q332" i="38"/>
  <c r="AU332" i="38"/>
  <c r="AU333" i="38"/>
  <c r="AU334" i="38"/>
  <c r="AU375" i="38"/>
  <c r="AU377" i="38"/>
  <c r="AU379" i="38"/>
  <c r="AX29" i="38"/>
  <c r="AX51" i="38"/>
  <c r="AX30" i="38"/>
  <c r="AX52" i="38"/>
  <c r="AX31" i="38"/>
  <c r="AX53" i="38"/>
  <c r="R19" i="38"/>
  <c r="AX19" i="38"/>
  <c r="AX42" i="38"/>
  <c r="AX20" i="38"/>
  <c r="AX43" i="38"/>
  <c r="R21" i="38"/>
  <c r="AX21" i="38"/>
  <c r="AX44" i="38"/>
  <c r="R22" i="38"/>
  <c r="AX22" i="38"/>
  <c r="AX45" i="38"/>
  <c r="R23" i="38"/>
  <c r="AX23" i="38"/>
  <c r="AX46" i="38"/>
  <c r="R24" i="38"/>
  <c r="AX24" i="38"/>
  <c r="AX47" i="38"/>
  <c r="R25" i="38"/>
  <c r="AX25" i="38"/>
  <c r="AX48" i="38"/>
  <c r="AX50" i="38"/>
  <c r="AX54" i="38"/>
  <c r="AX55" i="38"/>
  <c r="AW56" i="38"/>
  <c r="AX35" i="38"/>
  <c r="R12" i="38"/>
  <c r="AX12" i="38"/>
  <c r="AX36" i="38"/>
  <c r="R13" i="38"/>
  <c r="AX13" i="38"/>
  <c r="AX37" i="38"/>
  <c r="R14" i="38"/>
  <c r="AX14" i="38"/>
  <c r="AX38" i="38"/>
  <c r="R15" i="38"/>
  <c r="AX15" i="38"/>
  <c r="AX39" i="38"/>
  <c r="AW40" i="38"/>
  <c r="AW57" i="38"/>
  <c r="AW16" i="38"/>
  <c r="AW32" i="38"/>
  <c r="AW33" i="38"/>
  <c r="AW58" i="38"/>
  <c r="R245" i="38"/>
  <c r="AW245" i="38"/>
  <c r="R246" i="38"/>
  <c r="AW246" i="38"/>
  <c r="R247" i="38"/>
  <c r="AW247" i="38"/>
  <c r="R248" i="38"/>
  <c r="AW248" i="38"/>
  <c r="R249" i="38"/>
  <c r="AW249" i="38"/>
  <c r="R250" i="38"/>
  <c r="AW250" i="38"/>
  <c r="R251" i="38"/>
  <c r="AW251" i="38"/>
  <c r="R252" i="38"/>
  <c r="AW252" i="38"/>
  <c r="R253" i="38"/>
  <c r="AW253" i="38"/>
  <c r="R254" i="38"/>
  <c r="AW254" i="38"/>
  <c r="R255" i="38"/>
  <c r="AW255" i="38"/>
  <c r="R256" i="38"/>
  <c r="AW256" i="38"/>
  <c r="R257" i="38"/>
  <c r="AW257" i="38"/>
  <c r="R258" i="38"/>
  <c r="AW258" i="38"/>
  <c r="R259" i="38"/>
  <c r="AW259" i="38"/>
  <c r="R260" i="38"/>
  <c r="AW260" i="38"/>
  <c r="R261" i="38"/>
  <c r="AW261" i="38"/>
  <c r="R262" i="38"/>
  <c r="AW262" i="38"/>
  <c r="R263" i="38"/>
  <c r="AW263" i="38"/>
  <c r="R264" i="38"/>
  <c r="AW264" i="38"/>
  <c r="AW265" i="38"/>
  <c r="AW289" i="38"/>
  <c r="R268" i="38"/>
  <c r="AW268" i="38"/>
  <c r="R269" i="38"/>
  <c r="AW269" i="38"/>
  <c r="R270" i="38"/>
  <c r="AW270" i="38"/>
  <c r="R271" i="38"/>
  <c r="AW271" i="38"/>
  <c r="R272" i="38"/>
  <c r="AW272" i="38"/>
  <c r="R273" i="38"/>
  <c r="AW273" i="38"/>
  <c r="R274" i="38"/>
  <c r="AW274" i="38"/>
  <c r="R275" i="38"/>
  <c r="AW275" i="38"/>
  <c r="R276" i="38"/>
  <c r="AW276" i="38"/>
  <c r="R277" i="38"/>
  <c r="AW277" i="38"/>
  <c r="R278" i="38"/>
  <c r="AW278" i="38"/>
  <c r="R279" i="38"/>
  <c r="AW279" i="38"/>
  <c r="R280" i="38"/>
  <c r="AW280" i="38"/>
  <c r="R281" i="38"/>
  <c r="AW281" i="38"/>
  <c r="R282" i="38"/>
  <c r="AW282" i="38"/>
  <c r="R283" i="38"/>
  <c r="AW283" i="38"/>
  <c r="R284" i="38"/>
  <c r="AW284" i="38"/>
  <c r="R285" i="38"/>
  <c r="AW285" i="38"/>
  <c r="R286" i="38"/>
  <c r="AW286" i="38"/>
  <c r="R287" i="38"/>
  <c r="AW287" i="38"/>
  <c r="AW288" i="38"/>
  <c r="AW290" i="38"/>
  <c r="AW291" i="38"/>
  <c r="AW312" i="38"/>
  <c r="AW331" i="38"/>
  <c r="AW332" i="38"/>
  <c r="AW333" i="38"/>
  <c r="AW334" i="38"/>
  <c r="AW375" i="38"/>
  <c r="AW377" i="38"/>
  <c r="AW379" i="38"/>
  <c r="AZ29" i="38"/>
  <c r="AZ51" i="38"/>
  <c r="AZ30" i="38"/>
  <c r="AZ52" i="38"/>
  <c r="AZ31" i="38"/>
  <c r="AZ53" i="38"/>
  <c r="AZ19" i="38"/>
  <c r="AZ42" i="38"/>
  <c r="AZ20" i="38"/>
  <c r="AZ43" i="38"/>
  <c r="AZ21" i="38"/>
  <c r="AZ44" i="38"/>
  <c r="AZ22" i="38"/>
  <c r="AZ45" i="38"/>
  <c r="AZ23" i="38"/>
  <c r="AZ46" i="38"/>
  <c r="AZ24" i="38"/>
  <c r="AZ47" i="38"/>
  <c r="AZ25" i="38"/>
  <c r="AZ48" i="38"/>
  <c r="AZ50" i="38"/>
  <c r="AZ54" i="38"/>
  <c r="AZ55" i="38"/>
  <c r="AY56" i="38"/>
  <c r="AZ35" i="38"/>
  <c r="AZ12" i="38"/>
  <c r="AZ36" i="38"/>
  <c r="AZ13" i="38"/>
  <c r="AZ37" i="38"/>
  <c r="AZ14" i="38"/>
  <c r="AZ38" i="38"/>
  <c r="AZ15" i="38"/>
  <c r="AZ39" i="38"/>
  <c r="AY40" i="38"/>
  <c r="AY57" i="38"/>
  <c r="AY16" i="38"/>
  <c r="AY32" i="38"/>
  <c r="AY33" i="38"/>
  <c r="AY58" i="38"/>
  <c r="AY245" i="38"/>
  <c r="AY246" i="38"/>
  <c r="AY247" i="38"/>
  <c r="AY248" i="38"/>
  <c r="AY249" i="38"/>
  <c r="AY250" i="38"/>
  <c r="AY251" i="38"/>
  <c r="AY252" i="38"/>
  <c r="AY253" i="38"/>
  <c r="AY254" i="38"/>
  <c r="AY255" i="38"/>
  <c r="AY256" i="38"/>
  <c r="AY257" i="38"/>
  <c r="AY258" i="38"/>
  <c r="AY259" i="38"/>
  <c r="AY260" i="38"/>
  <c r="AY261" i="38"/>
  <c r="AY262" i="38"/>
  <c r="AY263" i="38"/>
  <c r="AY264" i="38"/>
  <c r="AY265" i="38"/>
  <c r="AY289" i="38"/>
  <c r="AY268" i="38"/>
  <c r="AY269" i="38"/>
  <c r="AY270" i="38"/>
  <c r="AY271" i="38"/>
  <c r="AY272" i="38"/>
  <c r="AY273" i="38"/>
  <c r="AY274" i="38"/>
  <c r="AY275" i="38"/>
  <c r="AY276" i="38"/>
  <c r="AY277" i="38"/>
  <c r="AY278" i="38"/>
  <c r="AY279" i="38"/>
  <c r="AY280" i="38"/>
  <c r="AY281" i="38"/>
  <c r="AY282" i="38"/>
  <c r="AY283" i="38"/>
  <c r="AY284" i="38"/>
  <c r="AY285" i="38"/>
  <c r="AY286" i="38"/>
  <c r="AY287" i="38"/>
  <c r="AY288" i="38"/>
  <c r="AY290" i="38"/>
  <c r="AY291" i="38"/>
  <c r="AY312" i="38"/>
  <c r="AY331" i="38"/>
  <c r="AY332" i="38"/>
  <c r="AY333" i="38"/>
  <c r="AY334" i="38"/>
  <c r="AY375" i="38"/>
  <c r="AY377" i="38"/>
  <c r="AY379" i="38"/>
  <c r="BA379" i="38"/>
  <c r="BA3" i="38"/>
  <c r="AO29" i="38"/>
  <c r="AO51" i="38"/>
  <c r="AO30" i="38"/>
  <c r="AO52" i="38"/>
  <c r="AO31" i="38"/>
  <c r="AO53" i="38"/>
  <c r="AO19" i="38"/>
  <c r="AO42" i="38"/>
  <c r="AO20" i="38"/>
  <c r="AO43" i="38"/>
  <c r="AO21" i="38"/>
  <c r="AO44" i="38"/>
  <c r="AO22" i="38"/>
  <c r="AO45" i="38"/>
  <c r="AO23" i="38"/>
  <c r="AO46" i="38"/>
  <c r="AO24" i="38"/>
  <c r="AO47" i="38"/>
  <c r="AO25" i="38"/>
  <c r="AO48" i="38"/>
  <c r="AO50" i="38"/>
  <c r="AO54" i="38"/>
  <c r="AO55" i="38"/>
  <c r="AN56" i="38"/>
  <c r="AO35" i="38"/>
  <c r="AO12" i="38"/>
  <c r="AO36" i="38"/>
  <c r="AO13" i="38"/>
  <c r="AO37" i="38"/>
  <c r="AO14" i="38"/>
  <c r="AO38" i="38"/>
  <c r="AO15" i="38"/>
  <c r="AO39" i="38"/>
  <c r="AN40" i="38"/>
  <c r="AN57" i="38"/>
  <c r="AN16" i="38"/>
  <c r="AN32" i="38"/>
  <c r="AN33" i="38"/>
  <c r="AN58" i="38"/>
  <c r="AN200" i="38"/>
  <c r="AN201" i="38"/>
  <c r="AN202" i="38"/>
  <c r="AN203" i="38"/>
  <c r="AN204" i="38"/>
  <c r="AN205" i="38"/>
  <c r="AN206" i="38"/>
  <c r="AN207" i="38"/>
  <c r="AN208" i="38"/>
  <c r="AN209" i="38"/>
  <c r="AN210" i="38"/>
  <c r="AN211" i="38"/>
  <c r="AN212" i="38"/>
  <c r="AN213" i="38"/>
  <c r="AN214" i="38"/>
  <c r="AN215" i="38"/>
  <c r="AN216" i="38"/>
  <c r="AN217" i="38"/>
  <c r="AN218" i="38"/>
  <c r="AN219" i="38"/>
  <c r="AN289" i="38"/>
  <c r="AN223" i="38"/>
  <c r="AN224" i="38"/>
  <c r="AN225" i="38"/>
  <c r="AN226" i="38"/>
  <c r="AN227" i="38"/>
  <c r="AN228" i="38"/>
  <c r="AN229" i="38"/>
  <c r="AN230" i="38"/>
  <c r="AN231" i="38"/>
  <c r="AN232" i="38"/>
  <c r="AN233" i="38"/>
  <c r="AN234" i="38"/>
  <c r="AN235" i="38"/>
  <c r="AN236" i="38"/>
  <c r="AN237" i="38"/>
  <c r="AN238" i="38"/>
  <c r="AN239" i="38"/>
  <c r="AN240" i="38"/>
  <c r="AN241" i="38"/>
  <c r="AN242" i="38"/>
  <c r="AN290" i="38"/>
  <c r="AN291" i="38"/>
  <c r="AN312" i="38"/>
  <c r="AN331" i="38"/>
  <c r="AN332" i="38"/>
  <c r="AN333" i="38"/>
  <c r="AN334" i="38"/>
  <c r="AN375" i="38"/>
  <c r="AN377" i="38"/>
  <c r="AN379" i="38"/>
  <c r="AQ29" i="38"/>
  <c r="AQ51" i="38"/>
  <c r="AQ30" i="38"/>
  <c r="AQ52" i="38"/>
  <c r="AQ31" i="38"/>
  <c r="AQ53" i="38"/>
  <c r="AQ19" i="38"/>
  <c r="AQ42" i="38"/>
  <c r="AQ20" i="38"/>
  <c r="AQ43" i="38"/>
  <c r="AQ21" i="38"/>
  <c r="AQ44" i="38"/>
  <c r="AQ22" i="38"/>
  <c r="AQ45" i="38"/>
  <c r="AQ23" i="38"/>
  <c r="AQ46" i="38"/>
  <c r="AQ24" i="38"/>
  <c r="AQ47" i="38"/>
  <c r="AQ25" i="38"/>
  <c r="AQ48" i="38"/>
  <c r="AQ50" i="38"/>
  <c r="AQ54" i="38"/>
  <c r="AQ55" i="38"/>
  <c r="AP56" i="38"/>
  <c r="AQ35" i="38"/>
  <c r="AQ12" i="38"/>
  <c r="AQ36" i="38"/>
  <c r="AQ13" i="38"/>
  <c r="AQ37" i="38"/>
  <c r="AQ14" i="38"/>
  <c r="AQ38" i="38"/>
  <c r="AQ15" i="38"/>
  <c r="AQ39" i="38"/>
  <c r="AP40" i="38"/>
  <c r="AP57" i="38"/>
  <c r="AP16" i="38"/>
  <c r="AP32" i="38"/>
  <c r="AP33" i="38"/>
  <c r="AP58" i="38"/>
  <c r="R199" i="38"/>
  <c r="AP199" i="38"/>
  <c r="R200" i="38"/>
  <c r="AP200" i="38"/>
  <c r="R201" i="38"/>
  <c r="AP201" i="38"/>
  <c r="R202" i="38"/>
  <c r="AP202" i="38"/>
  <c r="R203" i="38"/>
  <c r="AP203" i="38"/>
  <c r="R204" i="38"/>
  <c r="AP204" i="38"/>
  <c r="R205" i="38"/>
  <c r="AP205" i="38"/>
  <c r="R206" i="38"/>
  <c r="AP206" i="38"/>
  <c r="R207" i="38"/>
  <c r="AP207" i="38"/>
  <c r="R208" i="38"/>
  <c r="AP208" i="38"/>
  <c r="R209" i="38"/>
  <c r="AP209" i="38"/>
  <c r="R210" i="38"/>
  <c r="AP210" i="38"/>
  <c r="R211" i="38"/>
  <c r="AP211" i="38"/>
  <c r="R212" i="38"/>
  <c r="AP212" i="38"/>
  <c r="R213" i="38"/>
  <c r="AP213" i="38"/>
  <c r="R214" i="38"/>
  <c r="AP214" i="38"/>
  <c r="R215" i="38"/>
  <c r="AP215" i="38"/>
  <c r="R216" i="38"/>
  <c r="AP216" i="38"/>
  <c r="R217" i="38"/>
  <c r="AP217" i="38"/>
  <c r="R218" i="38"/>
  <c r="AP218" i="38"/>
  <c r="AP219" i="38"/>
  <c r="AP289" i="38"/>
  <c r="R222" i="38"/>
  <c r="AP222" i="38"/>
  <c r="R223" i="38"/>
  <c r="AP223" i="38"/>
  <c r="R224" i="38"/>
  <c r="AP224" i="38"/>
  <c r="R225" i="38"/>
  <c r="AP225" i="38"/>
  <c r="R226" i="38"/>
  <c r="AP226" i="38"/>
  <c r="R227" i="38"/>
  <c r="AP227" i="38"/>
  <c r="R228" i="38"/>
  <c r="AP228" i="38"/>
  <c r="R229" i="38"/>
  <c r="AP229" i="38"/>
  <c r="R230" i="38"/>
  <c r="AP230" i="38"/>
  <c r="R231" i="38"/>
  <c r="AP231" i="38"/>
  <c r="R232" i="38"/>
  <c r="AP232" i="38"/>
  <c r="R233" i="38"/>
  <c r="AP233" i="38"/>
  <c r="R234" i="38"/>
  <c r="AP234" i="38"/>
  <c r="R235" i="38"/>
  <c r="AP235" i="38"/>
  <c r="R236" i="38"/>
  <c r="AP236" i="38"/>
  <c r="R237" i="38"/>
  <c r="AP237" i="38"/>
  <c r="R238" i="38"/>
  <c r="AP238" i="38"/>
  <c r="R239" i="38"/>
  <c r="AP239" i="38"/>
  <c r="R240" i="38"/>
  <c r="AP240" i="38"/>
  <c r="R241" i="38"/>
  <c r="AP241" i="38"/>
  <c r="AP242" i="38"/>
  <c r="AP290" i="38"/>
  <c r="AP291" i="38"/>
  <c r="AP312" i="38"/>
  <c r="AP331" i="38"/>
  <c r="AP332" i="38"/>
  <c r="AP333" i="38"/>
  <c r="AP334" i="38"/>
  <c r="AP375" i="38"/>
  <c r="AP377" i="38"/>
  <c r="AP379" i="38"/>
  <c r="AS29" i="38"/>
  <c r="AS51" i="38"/>
  <c r="AS30" i="38"/>
  <c r="AS52" i="38"/>
  <c r="AS31" i="38"/>
  <c r="AS53" i="38"/>
  <c r="AS19" i="38"/>
  <c r="AS42" i="38"/>
  <c r="AS20" i="38"/>
  <c r="AS43" i="38"/>
  <c r="AS21" i="38"/>
  <c r="AS44" i="38"/>
  <c r="AS22" i="38"/>
  <c r="AS45" i="38"/>
  <c r="AS23" i="38"/>
  <c r="AS46" i="38"/>
  <c r="AS24" i="38"/>
  <c r="AS47" i="38"/>
  <c r="AS25" i="38"/>
  <c r="AS48" i="38"/>
  <c r="AS50" i="38"/>
  <c r="AS54" i="38"/>
  <c r="AS55" i="38"/>
  <c r="AR56" i="38"/>
  <c r="AS35" i="38"/>
  <c r="AS12" i="38"/>
  <c r="AS36" i="38"/>
  <c r="AS13" i="38"/>
  <c r="AS37" i="38"/>
  <c r="AS14" i="38"/>
  <c r="AS38" i="38"/>
  <c r="AS15" i="38"/>
  <c r="AS39" i="38"/>
  <c r="AR40" i="38"/>
  <c r="AR57" i="38"/>
  <c r="AR16" i="38"/>
  <c r="AR32" i="38"/>
  <c r="AR33" i="38"/>
  <c r="AR58" i="38"/>
  <c r="AR199" i="38"/>
  <c r="AR200" i="38"/>
  <c r="AR201" i="38"/>
  <c r="AR202" i="38"/>
  <c r="AR203" i="38"/>
  <c r="AR204" i="38"/>
  <c r="AR205" i="38"/>
  <c r="AR206" i="38"/>
  <c r="AR207" i="38"/>
  <c r="AR208" i="38"/>
  <c r="AR209" i="38"/>
  <c r="AR210" i="38"/>
  <c r="AR211" i="38"/>
  <c r="AR212" i="38"/>
  <c r="AR213" i="38"/>
  <c r="AR214" i="38"/>
  <c r="AR215" i="38"/>
  <c r="AR216" i="38"/>
  <c r="AR217" i="38"/>
  <c r="AR218" i="38"/>
  <c r="AR219" i="38"/>
  <c r="AR289" i="38"/>
  <c r="AR222" i="38"/>
  <c r="AR223" i="38"/>
  <c r="AR224" i="38"/>
  <c r="AR225" i="38"/>
  <c r="AR226" i="38"/>
  <c r="AR227" i="38"/>
  <c r="AR228" i="38"/>
  <c r="AR229" i="38"/>
  <c r="AR230" i="38"/>
  <c r="AR231" i="38"/>
  <c r="AR232" i="38"/>
  <c r="AR233" i="38"/>
  <c r="AR234" i="38"/>
  <c r="AR235" i="38"/>
  <c r="AR236" i="38"/>
  <c r="AR237" i="38"/>
  <c r="AR238" i="38"/>
  <c r="AR239" i="38"/>
  <c r="AR240" i="38"/>
  <c r="AR241" i="38"/>
  <c r="AR242" i="38"/>
  <c r="AR290" i="38"/>
  <c r="AR291" i="38"/>
  <c r="AR312" i="38"/>
  <c r="AR331" i="38"/>
  <c r="AR332" i="38"/>
  <c r="AR333" i="38"/>
  <c r="AR334" i="38"/>
  <c r="AR375" i="38"/>
  <c r="AR377" i="38"/>
  <c r="AR379" i="38"/>
  <c r="AT379" i="38"/>
  <c r="AT3" i="38"/>
  <c r="AH29" i="38"/>
  <c r="AH51" i="38"/>
  <c r="AH30" i="38"/>
  <c r="AH52" i="38"/>
  <c r="AH31" i="38"/>
  <c r="AH53" i="38"/>
  <c r="AH19" i="38"/>
  <c r="AH42" i="38"/>
  <c r="AH21" i="38"/>
  <c r="AH44" i="38"/>
  <c r="AH22" i="38"/>
  <c r="AH45" i="38"/>
  <c r="AH23" i="38"/>
  <c r="AH46" i="38"/>
  <c r="AH24" i="38"/>
  <c r="AH47" i="38"/>
  <c r="AH25" i="38"/>
  <c r="AH48" i="38"/>
  <c r="AH50" i="38"/>
  <c r="AH54" i="38"/>
  <c r="AH55" i="38"/>
  <c r="AG56" i="38"/>
  <c r="AH35" i="38"/>
  <c r="AH12" i="38"/>
  <c r="AH36" i="38"/>
  <c r="AH13" i="38"/>
  <c r="AH37" i="38"/>
  <c r="AH14" i="38"/>
  <c r="AH38" i="38"/>
  <c r="AH15" i="38"/>
  <c r="AH39" i="38"/>
  <c r="AG40" i="38"/>
  <c r="AG57" i="38"/>
  <c r="AG16" i="38"/>
  <c r="AG32" i="38"/>
  <c r="AG33" i="38"/>
  <c r="AG58" i="38"/>
  <c r="AG154" i="38"/>
  <c r="AG155" i="38"/>
  <c r="AG156" i="38"/>
  <c r="AG157" i="38"/>
  <c r="AG158" i="38"/>
  <c r="AG159" i="38"/>
  <c r="AG160" i="38"/>
  <c r="AG161" i="38"/>
  <c r="AG162" i="38"/>
  <c r="AG163" i="38"/>
  <c r="AG164" i="38"/>
  <c r="AG165" i="38"/>
  <c r="AG166" i="38"/>
  <c r="AG167" i="38"/>
  <c r="AG168" i="38"/>
  <c r="AG169" i="38"/>
  <c r="AG170" i="38"/>
  <c r="AG171" i="38"/>
  <c r="AG172" i="38"/>
  <c r="AG173" i="38"/>
  <c r="AG289" i="38"/>
  <c r="AG177" i="38"/>
  <c r="AG178" i="38"/>
  <c r="AG179" i="38"/>
  <c r="AG180" i="38"/>
  <c r="AG181" i="38"/>
  <c r="AG182" i="38"/>
  <c r="AG183" i="38"/>
  <c r="AG184" i="38"/>
  <c r="AG185" i="38"/>
  <c r="AG186" i="38"/>
  <c r="AG187" i="38"/>
  <c r="AG188" i="38"/>
  <c r="AG189" i="38"/>
  <c r="AG190" i="38"/>
  <c r="AG191" i="38"/>
  <c r="AG192" i="38"/>
  <c r="AG193" i="38"/>
  <c r="AG194" i="38"/>
  <c r="AG195" i="38"/>
  <c r="AG196" i="38"/>
  <c r="AG290" i="38"/>
  <c r="AG291" i="38"/>
  <c r="AG312" i="38"/>
  <c r="R318" i="38"/>
  <c r="AG331" i="38"/>
  <c r="AG332" i="38"/>
  <c r="AG333" i="38"/>
  <c r="AG334" i="38"/>
  <c r="AG375" i="38"/>
  <c r="AG377" i="38"/>
  <c r="AG379" i="38"/>
  <c r="AJ29" i="38"/>
  <c r="AJ51" i="38"/>
  <c r="AJ30" i="38"/>
  <c r="AJ52" i="38"/>
  <c r="AJ31" i="38"/>
  <c r="AJ53" i="38"/>
  <c r="AJ19" i="38"/>
  <c r="AJ42" i="38"/>
  <c r="AJ21" i="38"/>
  <c r="AJ44" i="38"/>
  <c r="AJ22" i="38"/>
  <c r="AJ45" i="38"/>
  <c r="AJ23" i="38"/>
  <c r="AJ46" i="38"/>
  <c r="AJ24" i="38"/>
  <c r="AJ47" i="38"/>
  <c r="AJ25" i="38"/>
  <c r="AJ48" i="38"/>
  <c r="AJ50" i="38"/>
  <c r="AJ54" i="38"/>
  <c r="AJ55" i="38"/>
  <c r="AI56" i="38"/>
  <c r="AJ35" i="38"/>
  <c r="AJ12" i="38"/>
  <c r="AJ36" i="38"/>
  <c r="AJ13" i="38"/>
  <c r="AJ37" i="38"/>
  <c r="AJ14" i="38"/>
  <c r="AJ38" i="38"/>
  <c r="AJ15" i="38"/>
  <c r="AJ39" i="38"/>
  <c r="AI40" i="38"/>
  <c r="AI57" i="38"/>
  <c r="AI16" i="38"/>
  <c r="AI32" i="38"/>
  <c r="AI33" i="38"/>
  <c r="AI58" i="38"/>
  <c r="R153" i="38"/>
  <c r="AI153" i="38"/>
  <c r="R154" i="38"/>
  <c r="AI154" i="38"/>
  <c r="R155" i="38"/>
  <c r="AI155" i="38"/>
  <c r="R156" i="38"/>
  <c r="AI156" i="38"/>
  <c r="R157" i="38"/>
  <c r="AI157" i="38"/>
  <c r="R158" i="38"/>
  <c r="AI158" i="38"/>
  <c r="R159" i="38"/>
  <c r="AI159" i="38"/>
  <c r="R160" i="38"/>
  <c r="AI160" i="38"/>
  <c r="R161" i="38"/>
  <c r="AI161" i="38"/>
  <c r="R162" i="38"/>
  <c r="AI162" i="38"/>
  <c r="R163" i="38"/>
  <c r="AI163" i="38"/>
  <c r="R164" i="38"/>
  <c r="AI164" i="38"/>
  <c r="R165" i="38"/>
  <c r="AI165" i="38"/>
  <c r="R166" i="38"/>
  <c r="AI166" i="38"/>
  <c r="R167" i="38"/>
  <c r="AI167" i="38"/>
  <c r="R168" i="38"/>
  <c r="AI168" i="38"/>
  <c r="R169" i="38"/>
  <c r="AI169" i="38"/>
  <c r="R170" i="38"/>
  <c r="AI170" i="38"/>
  <c r="R171" i="38"/>
  <c r="AI171" i="38"/>
  <c r="R172" i="38"/>
  <c r="AI172" i="38"/>
  <c r="AI173" i="38"/>
  <c r="AI289" i="38"/>
  <c r="R176" i="38"/>
  <c r="AI176" i="38"/>
  <c r="R177" i="38"/>
  <c r="AI177" i="38"/>
  <c r="R178" i="38"/>
  <c r="AI178" i="38"/>
  <c r="R179" i="38"/>
  <c r="AI179" i="38"/>
  <c r="R180" i="38"/>
  <c r="AI180" i="38"/>
  <c r="R181" i="38"/>
  <c r="AI181" i="38"/>
  <c r="R182" i="38"/>
  <c r="AI182" i="38"/>
  <c r="R183" i="38"/>
  <c r="AI183" i="38"/>
  <c r="R184" i="38"/>
  <c r="AI184" i="38"/>
  <c r="R185" i="38"/>
  <c r="AI185" i="38"/>
  <c r="R186" i="38"/>
  <c r="AI186" i="38"/>
  <c r="R187" i="38"/>
  <c r="AI187" i="38"/>
  <c r="R188" i="38"/>
  <c r="AI188" i="38"/>
  <c r="R189" i="38"/>
  <c r="AI189" i="38"/>
  <c r="R190" i="38"/>
  <c r="AI190" i="38"/>
  <c r="R191" i="38"/>
  <c r="AI191" i="38"/>
  <c r="R192" i="38"/>
  <c r="AI192" i="38"/>
  <c r="R193" i="38"/>
  <c r="AI193" i="38"/>
  <c r="R194" i="38"/>
  <c r="AI194" i="38"/>
  <c r="R195" i="38"/>
  <c r="AI195" i="38"/>
  <c r="AI196" i="38"/>
  <c r="AI290" i="38"/>
  <c r="AI291" i="38"/>
  <c r="AI312" i="38"/>
  <c r="AI331" i="38"/>
  <c r="AI332" i="38"/>
  <c r="AI333" i="38"/>
  <c r="AI334" i="38"/>
  <c r="AI375" i="38"/>
  <c r="AI377" i="38"/>
  <c r="AI379" i="38"/>
  <c r="AL29" i="38"/>
  <c r="AL51" i="38"/>
  <c r="AL30" i="38"/>
  <c r="AL52" i="38"/>
  <c r="AL31" i="38"/>
  <c r="AL53" i="38"/>
  <c r="AL19" i="38"/>
  <c r="AL42" i="38"/>
  <c r="AL21" i="38"/>
  <c r="AL44" i="38"/>
  <c r="AL22" i="38"/>
  <c r="AL45" i="38"/>
  <c r="AL23" i="38"/>
  <c r="AL46" i="38"/>
  <c r="AL24" i="38"/>
  <c r="AL47" i="38"/>
  <c r="AL25" i="38"/>
  <c r="AL48" i="38"/>
  <c r="AL50" i="38"/>
  <c r="AL54" i="38"/>
  <c r="AL55" i="38"/>
  <c r="AK56" i="38"/>
  <c r="AL35" i="38"/>
  <c r="AL12" i="38"/>
  <c r="AL36" i="38"/>
  <c r="AL13" i="38"/>
  <c r="AL37" i="38"/>
  <c r="AL14" i="38"/>
  <c r="AL38" i="38"/>
  <c r="AL15" i="38"/>
  <c r="AL39" i="38"/>
  <c r="AK40" i="38"/>
  <c r="AK57" i="38"/>
  <c r="AK16" i="38"/>
  <c r="AK32" i="38"/>
  <c r="AK33" i="38"/>
  <c r="AK58" i="38"/>
  <c r="AK153" i="38"/>
  <c r="AK154" i="38"/>
  <c r="AK155" i="38"/>
  <c r="AK156" i="38"/>
  <c r="AK157" i="38"/>
  <c r="AK158" i="38"/>
  <c r="AK159" i="38"/>
  <c r="AK160" i="38"/>
  <c r="AK161" i="38"/>
  <c r="AK162" i="38"/>
  <c r="AK163" i="38"/>
  <c r="AK164" i="38"/>
  <c r="AK165" i="38"/>
  <c r="AK166" i="38"/>
  <c r="AK167" i="38"/>
  <c r="AK168" i="38"/>
  <c r="AK169" i="38"/>
  <c r="AK170" i="38"/>
  <c r="AK171" i="38"/>
  <c r="AK172" i="38"/>
  <c r="AK173" i="38"/>
  <c r="AK289" i="38"/>
  <c r="AK176" i="38"/>
  <c r="AK177" i="38"/>
  <c r="AK178" i="38"/>
  <c r="AK179" i="38"/>
  <c r="AK180" i="38"/>
  <c r="AK181" i="38"/>
  <c r="AK182" i="38"/>
  <c r="AK183" i="38"/>
  <c r="AK184" i="38"/>
  <c r="AK185" i="38"/>
  <c r="AK186" i="38"/>
  <c r="AK187" i="38"/>
  <c r="AK188" i="38"/>
  <c r="AK189" i="38"/>
  <c r="AK190" i="38"/>
  <c r="AK191" i="38"/>
  <c r="AK192" i="38"/>
  <c r="AK193" i="38"/>
  <c r="AK194" i="38"/>
  <c r="AK195" i="38"/>
  <c r="AK196" i="38"/>
  <c r="AK290" i="38"/>
  <c r="AK291" i="38"/>
  <c r="AK312" i="38"/>
  <c r="AK331" i="38"/>
  <c r="AK332" i="38"/>
  <c r="AK333" i="38"/>
  <c r="AK334" i="38"/>
  <c r="AK375" i="38"/>
  <c r="AK377" i="38"/>
  <c r="AK379" i="38"/>
  <c r="AM379" i="38"/>
  <c r="AM3" i="38"/>
  <c r="AA29" i="38"/>
  <c r="AA51" i="38"/>
  <c r="AA30" i="38"/>
  <c r="AA52" i="38"/>
  <c r="AA31" i="38"/>
  <c r="AA53" i="38"/>
  <c r="AA19" i="38"/>
  <c r="AA42" i="38"/>
  <c r="AA20" i="38"/>
  <c r="AA43" i="38"/>
  <c r="AA21" i="38"/>
  <c r="AA44" i="38"/>
  <c r="AA22" i="38"/>
  <c r="AA45" i="38"/>
  <c r="AA23" i="38"/>
  <c r="AA46" i="38"/>
  <c r="AA24" i="38"/>
  <c r="AA47" i="38"/>
  <c r="AA25" i="38"/>
  <c r="AA48" i="38"/>
  <c r="AA50" i="38"/>
  <c r="AA54" i="38"/>
  <c r="AA55" i="38"/>
  <c r="Z56" i="38"/>
  <c r="AA35" i="38"/>
  <c r="AA12" i="38"/>
  <c r="AA36" i="38"/>
  <c r="AA13" i="38"/>
  <c r="AA37" i="38"/>
  <c r="AA14" i="38"/>
  <c r="AA38" i="38"/>
  <c r="AA15" i="38"/>
  <c r="AA39" i="38"/>
  <c r="Z40" i="38"/>
  <c r="Z57" i="38"/>
  <c r="Z16" i="38"/>
  <c r="Z32" i="38"/>
  <c r="Z33" i="38"/>
  <c r="Z58" i="38"/>
  <c r="Z108" i="38"/>
  <c r="Z109" i="38"/>
  <c r="Z110" i="38"/>
  <c r="Z111" i="38"/>
  <c r="Z112" i="38"/>
  <c r="Z113" i="38"/>
  <c r="Z114" i="38"/>
  <c r="Z115" i="38"/>
  <c r="Z116" i="38"/>
  <c r="Z117" i="38"/>
  <c r="Z118" i="38"/>
  <c r="Z119" i="38"/>
  <c r="Z120" i="38"/>
  <c r="Z121" i="38"/>
  <c r="Z122" i="38"/>
  <c r="Z123" i="38"/>
  <c r="Z124" i="38"/>
  <c r="Z125" i="38"/>
  <c r="Z126" i="38"/>
  <c r="Z127" i="38"/>
  <c r="Z289" i="38"/>
  <c r="Z291" i="38"/>
  <c r="Z312" i="38"/>
  <c r="R316" i="38"/>
  <c r="Z331" i="38"/>
  <c r="Z332" i="38"/>
  <c r="Z333" i="38"/>
  <c r="Z334" i="38"/>
  <c r="Z375" i="38"/>
  <c r="Z377" i="38"/>
  <c r="Z379" i="38"/>
  <c r="AC29" i="38"/>
  <c r="AC51" i="38"/>
  <c r="AC30" i="38"/>
  <c r="AC52" i="38"/>
  <c r="AC31" i="38"/>
  <c r="AC53" i="38"/>
  <c r="AC19" i="38"/>
  <c r="AC42" i="38"/>
  <c r="AC20" i="38"/>
  <c r="AC43" i="38"/>
  <c r="AC21" i="38"/>
  <c r="AC44" i="38"/>
  <c r="AC22" i="38"/>
  <c r="AC45" i="38"/>
  <c r="AC23" i="38"/>
  <c r="AC46" i="38"/>
  <c r="AC24" i="38"/>
  <c r="AC47" i="38"/>
  <c r="AC25" i="38"/>
  <c r="AC48" i="38"/>
  <c r="AC50" i="38"/>
  <c r="AC54" i="38"/>
  <c r="AC55" i="38"/>
  <c r="AB56" i="38"/>
  <c r="AC35" i="38"/>
  <c r="AC12" i="38"/>
  <c r="AC36" i="38"/>
  <c r="AC13" i="38"/>
  <c r="AC37" i="38"/>
  <c r="AC14" i="38"/>
  <c r="AC38" i="38"/>
  <c r="AC15" i="38"/>
  <c r="AC39" i="38"/>
  <c r="AB40" i="38"/>
  <c r="AB57" i="38"/>
  <c r="AB16" i="38"/>
  <c r="AB32" i="38"/>
  <c r="AB33" i="38"/>
  <c r="AB58" i="38"/>
  <c r="R107" i="38"/>
  <c r="AB107" i="38"/>
  <c r="R108" i="38"/>
  <c r="AB108" i="38"/>
  <c r="R109" i="38"/>
  <c r="AB109" i="38"/>
  <c r="R110" i="38"/>
  <c r="AB110" i="38"/>
  <c r="R111" i="38"/>
  <c r="AB111" i="38"/>
  <c r="R112" i="38"/>
  <c r="AB112" i="38"/>
  <c r="R113" i="38"/>
  <c r="AB113" i="38"/>
  <c r="R114" i="38"/>
  <c r="AB114" i="38"/>
  <c r="R115" i="38"/>
  <c r="AB115" i="38"/>
  <c r="R116" i="38"/>
  <c r="AB116" i="38"/>
  <c r="R117" i="38"/>
  <c r="AB117" i="38"/>
  <c r="R118" i="38"/>
  <c r="AB118" i="38"/>
  <c r="R119" i="38"/>
  <c r="AB119" i="38"/>
  <c r="R120" i="38"/>
  <c r="AB120" i="38"/>
  <c r="R121" i="38"/>
  <c r="AB121" i="38"/>
  <c r="R122" i="38"/>
  <c r="AB122" i="38"/>
  <c r="R123" i="38"/>
  <c r="AB123" i="38"/>
  <c r="R124" i="38"/>
  <c r="AB124" i="38"/>
  <c r="R125" i="38"/>
  <c r="AB125" i="38"/>
  <c r="R126" i="38"/>
  <c r="AB126" i="38"/>
  <c r="AB127" i="38"/>
  <c r="AB289" i="38"/>
  <c r="AB291" i="38"/>
  <c r="AB312" i="38"/>
  <c r="AB331" i="38"/>
  <c r="AB332" i="38"/>
  <c r="AB333" i="38"/>
  <c r="AB334" i="38"/>
  <c r="AB375" i="38"/>
  <c r="AB377" i="38"/>
  <c r="AB379" i="38"/>
  <c r="AE29" i="38"/>
  <c r="AE51" i="38"/>
  <c r="AE30" i="38"/>
  <c r="AE52" i="38"/>
  <c r="AE31" i="38"/>
  <c r="AE53" i="38"/>
  <c r="AE19" i="38"/>
  <c r="AE42" i="38"/>
  <c r="AE20" i="38"/>
  <c r="AE43" i="38"/>
  <c r="AE21" i="38"/>
  <c r="AE44" i="38"/>
  <c r="AE22" i="38"/>
  <c r="AE45" i="38"/>
  <c r="AE23" i="38"/>
  <c r="AE46" i="38"/>
  <c r="AE24" i="38"/>
  <c r="AE47" i="38"/>
  <c r="AE25" i="38"/>
  <c r="AE48" i="38"/>
  <c r="AE50" i="38"/>
  <c r="AE54" i="38"/>
  <c r="AE55" i="38"/>
  <c r="AD56" i="38"/>
  <c r="AE35" i="38"/>
  <c r="AE12" i="38"/>
  <c r="AE36" i="38"/>
  <c r="AE13" i="38"/>
  <c r="AE37" i="38"/>
  <c r="AE14" i="38"/>
  <c r="AE38" i="38"/>
  <c r="AE15" i="38"/>
  <c r="AE39" i="38"/>
  <c r="AD40" i="38"/>
  <c r="AD57" i="38"/>
  <c r="AD16" i="38"/>
  <c r="AD32" i="38"/>
  <c r="AD33" i="38"/>
  <c r="AD58" i="38"/>
  <c r="AD107" i="38"/>
  <c r="AD108" i="38"/>
  <c r="AD109" i="38"/>
  <c r="AD110" i="38"/>
  <c r="AD111" i="38"/>
  <c r="AD112" i="38"/>
  <c r="AD113" i="38"/>
  <c r="AD114" i="38"/>
  <c r="AD115" i="38"/>
  <c r="AD116" i="38"/>
  <c r="AD117" i="38"/>
  <c r="AD118" i="38"/>
  <c r="AD119" i="38"/>
  <c r="AD120" i="38"/>
  <c r="AD121" i="38"/>
  <c r="AD122" i="38"/>
  <c r="AD123" i="38"/>
  <c r="AD124" i="38"/>
  <c r="AD125" i="38"/>
  <c r="AD126" i="38"/>
  <c r="AD127" i="38"/>
  <c r="AD289" i="38"/>
  <c r="AD291" i="38"/>
  <c r="AD312" i="38"/>
  <c r="AD331" i="38"/>
  <c r="AD332" i="38"/>
  <c r="AD333" i="38"/>
  <c r="AD334" i="38"/>
  <c r="AD375" i="38"/>
  <c r="AD377" i="38"/>
  <c r="AD379" i="38"/>
  <c r="AF379" i="38"/>
  <c r="AF3" i="38"/>
  <c r="T29" i="38"/>
  <c r="T51" i="38"/>
  <c r="T30" i="38"/>
  <c r="T52" i="38"/>
  <c r="T31" i="38"/>
  <c r="T53" i="38"/>
  <c r="T19" i="38"/>
  <c r="T42" i="38"/>
  <c r="T20" i="38"/>
  <c r="T43" i="38"/>
  <c r="T21" i="38"/>
  <c r="T44" i="38"/>
  <c r="T22" i="38"/>
  <c r="T45" i="38"/>
  <c r="T23" i="38"/>
  <c r="T46" i="38"/>
  <c r="T24" i="38"/>
  <c r="T47" i="38"/>
  <c r="T25" i="38"/>
  <c r="T48" i="38"/>
  <c r="T50" i="38"/>
  <c r="T54" i="38"/>
  <c r="T55" i="38"/>
  <c r="S56" i="38"/>
  <c r="T35" i="38"/>
  <c r="T12" i="38"/>
  <c r="T36" i="38"/>
  <c r="T13" i="38"/>
  <c r="T37" i="38"/>
  <c r="T14" i="38"/>
  <c r="T38" i="38"/>
  <c r="T15" i="38"/>
  <c r="T39" i="38"/>
  <c r="S40" i="38"/>
  <c r="S57" i="38"/>
  <c r="S16" i="38"/>
  <c r="S32" i="38"/>
  <c r="S33" i="38"/>
  <c r="S58" i="38"/>
  <c r="S62" i="38"/>
  <c r="S63" i="38"/>
  <c r="S64" i="38"/>
  <c r="S65" i="38"/>
  <c r="S66" i="38"/>
  <c r="S67" i="38"/>
  <c r="S68" i="38"/>
  <c r="S69" i="38"/>
  <c r="S70" i="38"/>
  <c r="S71" i="38"/>
  <c r="S72" i="38"/>
  <c r="S73" i="38"/>
  <c r="S74" i="38"/>
  <c r="S75" i="38"/>
  <c r="S76" i="38"/>
  <c r="S77" i="38"/>
  <c r="S78" i="38"/>
  <c r="S79" i="38"/>
  <c r="S80" i="38"/>
  <c r="S81" i="38"/>
  <c r="S289" i="38"/>
  <c r="S85" i="38"/>
  <c r="S86" i="38"/>
  <c r="S87" i="38"/>
  <c r="S88" i="38"/>
  <c r="S89" i="38"/>
  <c r="S90" i="38"/>
  <c r="S91" i="38"/>
  <c r="S92" i="38"/>
  <c r="S93" i="38"/>
  <c r="S94" i="38"/>
  <c r="S95" i="38"/>
  <c r="S96" i="38"/>
  <c r="S97" i="38"/>
  <c r="S98" i="38"/>
  <c r="S99" i="38"/>
  <c r="S100" i="38"/>
  <c r="S101" i="38"/>
  <c r="S102" i="38"/>
  <c r="S103" i="38"/>
  <c r="S104" i="38"/>
  <c r="S290" i="38"/>
  <c r="S291" i="38"/>
  <c r="S312" i="38"/>
  <c r="R314" i="38"/>
  <c r="S331" i="38"/>
  <c r="S332" i="38"/>
  <c r="S333" i="38"/>
  <c r="S334" i="38"/>
  <c r="S375" i="38"/>
  <c r="S377" i="38"/>
  <c r="S379" i="38"/>
  <c r="V29" i="38"/>
  <c r="V51" i="38"/>
  <c r="V30" i="38"/>
  <c r="V52" i="38"/>
  <c r="V31" i="38"/>
  <c r="V53" i="38"/>
  <c r="V19" i="38"/>
  <c r="V42" i="38"/>
  <c r="V20" i="38"/>
  <c r="V43" i="38"/>
  <c r="V21" i="38"/>
  <c r="V44" i="38"/>
  <c r="V22" i="38"/>
  <c r="V45" i="38"/>
  <c r="V23" i="38"/>
  <c r="V46" i="38"/>
  <c r="V24" i="38"/>
  <c r="V47" i="38"/>
  <c r="V25" i="38"/>
  <c r="V48" i="38"/>
  <c r="V50" i="38"/>
  <c r="V54" i="38"/>
  <c r="V55" i="38"/>
  <c r="U56" i="38"/>
  <c r="V35" i="38"/>
  <c r="V12" i="38"/>
  <c r="V36" i="38"/>
  <c r="V13" i="38"/>
  <c r="V37" i="38"/>
  <c r="V14" i="38"/>
  <c r="V38" i="38"/>
  <c r="V15" i="38"/>
  <c r="V39" i="38"/>
  <c r="U40" i="38"/>
  <c r="U57" i="38"/>
  <c r="U16" i="38"/>
  <c r="U32" i="38"/>
  <c r="U33" i="38"/>
  <c r="U58" i="38"/>
  <c r="R61" i="38"/>
  <c r="U61" i="38"/>
  <c r="R62" i="38"/>
  <c r="U62" i="38"/>
  <c r="R63" i="38"/>
  <c r="U63" i="38"/>
  <c r="R64" i="38"/>
  <c r="U64" i="38"/>
  <c r="R65" i="38"/>
  <c r="U65" i="38"/>
  <c r="R66" i="38"/>
  <c r="U66" i="38"/>
  <c r="R67" i="38"/>
  <c r="U67" i="38"/>
  <c r="R68" i="38"/>
  <c r="U68" i="38"/>
  <c r="R69" i="38"/>
  <c r="U69" i="38"/>
  <c r="R70" i="38"/>
  <c r="U70" i="38"/>
  <c r="R71" i="38"/>
  <c r="U71" i="38"/>
  <c r="R72" i="38"/>
  <c r="U72" i="38"/>
  <c r="R73" i="38"/>
  <c r="U73" i="38"/>
  <c r="R74" i="38"/>
  <c r="U74" i="38"/>
  <c r="R75" i="38"/>
  <c r="U75" i="38"/>
  <c r="R76" i="38"/>
  <c r="U76" i="38"/>
  <c r="R77" i="38"/>
  <c r="U77" i="38"/>
  <c r="R78" i="38"/>
  <c r="U78" i="38"/>
  <c r="R79" i="38"/>
  <c r="U79" i="38"/>
  <c r="R80" i="38"/>
  <c r="U80" i="38"/>
  <c r="U81" i="38"/>
  <c r="U289" i="38"/>
  <c r="R84" i="38"/>
  <c r="U84" i="38"/>
  <c r="R85" i="38"/>
  <c r="U85" i="38"/>
  <c r="R86" i="38"/>
  <c r="U86" i="38"/>
  <c r="R87" i="38"/>
  <c r="U87" i="38"/>
  <c r="R88" i="38"/>
  <c r="U88" i="38"/>
  <c r="R89" i="38"/>
  <c r="U89" i="38"/>
  <c r="R90" i="38"/>
  <c r="U90" i="38"/>
  <c r="R91" i="38"/>
  <c r="U91" i="38"/>
  <c r="R92" i="38"/>
  <c r="U92" i="38"/>
  <c r="R93" i="38"/>
  <c r="U93" i="38"/>
  <c r="R94" i="38"/>
  <c r="U94" i="38"/>
  <c r="R95" i="38"/>
  <c r="U95" i="38"/>
  <c r="R96" i="38"/>
  <c r="U96" i="38"/>
  <c r="R97" i="38"/>
  <c r="U97" i="38"/>
  <c r="R98" i="38"/>
  <c r="U98" i="38"/>
  <c r="R99" i="38"/>
  <c r="U99" i="38"/>
  <c r="R100" i="38"/>
  <c r="U100" i="38"/>
  <c r="R101" i="38"/>
  <c r="U101" i="38"/>
  <c r="R102" i="38"/>
  <c r="U102" i="38"/>
  <c r="R103" i="38"/>
  <c r="U103" i="38"/>
  <c r="U104" i="38"/>
  <c r="U290" i="38"/>
  <c r="U291" i="38"/>
  <c r="U312" i="38"/>
  <c r="U331" i="38"/>
  <c r="U332" i="38"/>
  <c r="U333" i="38"/>
  <c r="U334" i="38"/>
  <c r="U375" i="38"/>
  <c r="U377" i="38"/>
  <c r="U379" i="38"/>
  <c r="BE3" i="38"/>
  <c r="X29" i="38"/>
  <c r="X51" i="38"/>
  <c r="X30" i="38"/>
  <c r="X52" i="38"/>
  <c r="X31" i="38"/>
  <c r="X53" i="38"/>
  <c r="X19" i="38"/>
  <c r="X42" i="38"/>
  <c r="X20" i="38"/>
  <c r="X43" i="38"/>
  <c r="X21" i="38"/>
  <c r="X44" i="38"/>
  <c r="X22" i="38"/>
  <c r="X45" i="38"/>
  <c r="X23" i="38"/>
  <c r="X46" i="38"/>
  <c r="X24" i="38"/>
  <c r="X47" i="38"/>
  <c r="X25" i="38"/>
  <c r="X48" i="38"/>
  <c r="X50" i="38"/>
  <c r="X54" i="38"/>
  <c r="X55" i="38"/>
  <c r="W56" i="38"/>
  <c r="X35" i="38"/>
  <c r="X12" i="38"/>
  <c r="X36" i="38"/>
  <c r="X13" i="38"/>
  <c r="X37" i="38"/>
  <c r="X14" i="38"/>
  <c r="X38" i="38"/>
  <c r="X15" i="38"/>
  <c r="X39" i="38"/>
  <c r="W40" i="38"/>
  <c r="W57" i="38"/>
  <c r="W16" i="38"/>
  <c r="W32" i="38"/>
  <c r="W33" i="38"/>
  <c r="W58" i="38"/>
  <c r="W61" i="38"/>
  <c r="W62" i="38"/>
  <c r="W63" i="38"/>
  <c r="W64" i="38"/>
  <c r="W65" i="38"/>
  <c r="W66" i="38"/>
  <c r="W67" i="38"/>
  <c r="W68" i="38"/>
  <c r="W69" i="38"/>
  <c r="W70" i="38"/>
  <c r="W71" i="38"/>
  <c r="W72" i="38"/>
  <c r="W73" i="38"/>
  <c r="W74" i="38"/>
  <c r="W75" i="38"/>
  <c r="W76" i="38"/>
  <c r="W77" i="38"/>
  <c r="W78" i="38"/>
  <c r="W79" i="38"/>
  <c r="W80" i="38"/>
  <c r="W81" i="38"/>
  <c r="W289" i="38"/>
  <c r="W84" i="38"/>
  <c r="W85" i="38"/>
  <c r="W86" i="38"/>
  <c r="W87" i="38"/>
  <c r="W88" i="38"/>
  <c r="W89" i="38"/>
  <c r="W90" i="38"/>
  <c r="W91" i="38"/>
  <c r="W92" i="38"/>
  <c r="W93" i="38"/>
  <c r="W94" i="38"/>
  <c r="W95" i="38"/>
  <c r="W96" i="38"/>
  <c r="W97" i="38"/>
  <c r="W98" i="38"/>
  <c r="W99" i="38"/>
  <c r="W100" i="38"/>
  <c r="W101" i="38"/>
  <c r="W102" i="38"/>
  <c r="W103" i="38"/>
  <c r="W104" i="38"/>
  <c r="W290" i="38"/>
  <c r="W291" i="38"/>
  <c r="W312" i="38"/>
  <c r="W331" i="38"/>
  <c r="W332" i="38"/>
  <c r="W333" i="38"/>
  <c r="W334" i="38"/>
  <c r="W375" i="38"/>
  <c r="W377" i="38"/>
  <c r="W379" i="38"/>
  <c r="Y379" i="38"/>
  <c r="Y3" i="38"/>
  <c r="AM367" i="38"/>
  <c r="Y367" i="38"/>
  <c r="AY360" i="38"/>
  <c r="AW360" i="38"/>
  <c r="AU360" i="38"/>
  <c r="AR360" i="38"/>
  <c r="AP360" i="38"/>
  <c r="AN360" i="38"/>
  <c r="AG360" i="38"/>
  <c r="AM360" i="38"/>
  <c r="AD360" i="38"/>
  <c r="AB360" i="38"/>
  <c r="Z360" i="38"/>
  <c r="W360" i="38"/>
  <c r="U360" i="38"/>
  <c r="S360" i="38"/>
  <c r="AK360" i="38"/>
  <c r="AI360" i="38"/>
  <c r="AY356" i="38"/>
  <c r="AW356" i="38"/>
  <c r="AU356" i="38"/>
  <c r="AR356" i="38"/>
  <c r="AP356" i="38"/>
  <c r="AN356" i="38"/>
  <c r="AK356" i="38"/>
  <c r="AI356" i="38"/>
  <c r="AG356" i="38"/>
  <c r="AD356" i="38"/>
  <c r="AB356" i="38"/>
  <c r="Z356" i="38"/>
  <c r="W356" i="38"/>
  <c r="U356" i="38"/>
  <c r="S356" i="38"/>
  <c r="AY349" i="38"/>
  <c r="AW349" i="38"/>
  <c r="AU349" i="38"/>
  <c r="AR349" i="38"/>
  <c r="AP349" i="38"/>
  <c r="AN349" i="38"/>
  <c r="AK349" i="38"/>
  <c r="AI349" i="38"/>
  <c r="AG349" i="38"/>
  <c r="AD349" i="38"/>
  <c r="AB349" i="38"/>
  <c r="Z349" i="38"/>
  <c r="W349" i="38"/>
  <c r="U349" i="38"/>
  <c r="S349" i="38"/>
  <c r="AY345" i="38"/>
  <c r="AW345" i="38"/>
  <c r="AU345" i="38"/>
  <c r="AR345" i="38"/>
  <c r="AP345" i="38"/>
  <c r="AN345" i="38"/>
  <c r="AK345" i="38"/>
  <c r="AI345" i="38"/>
  <c r="AG345" i="38"/>
  <c r="AD345" i="38"/>
  <c r="AB345" i="38"/>
  <c r="Z345" i="38"/>
  <c r="W345" i="38"/>
  <c r="U345" i="38"/>
  <c r="S345" i="38"/>
  <c r="AY310" i="38"/>
  <c r="AW310" i="38"/>
  <c r="AU310" i="38"/>
  <c r="AR310" i="38"/>
  <c r="AP310" i="38"/>
  <c r="AN310" i="38"/>
  <c r="AK310" i="38"/>
  <c r="AI310" i="38"/>
  <c r="AG310" i="38"/>
  <c r="AD310" i="38"/>
  <c r="AB310" i="38"/>
  <c r="Z310" i="38"/>
  <c r="W310" i="38"/>
  <c r="U310" i="38"/>
  <c r="S310" i="38"/>
  <c r="AY302" i="38"/>
  <c r="AW302" i="38"/>
  <c r="AU302" i="38"/>
  <c r="AR302" i="38"/>
  <c r="AP302" i="38"/>
  <c r="AN302" i="38"/>
  <c r="AK302" i="38"/>
  <c r="AI302" i="38"/>
  <c r="AG302" i="38"/>
  <c r="AD302" i="38"/>
  <c r="AB302" i="38"/>
  <c r="Z302" i="38"/>
  <c r="W302" i="38"/>
  <c r="U302" i="38"/>
  <c r="S302" i="38"/>
  <c r="AY298" i="38"/>
  <c r="AW298" i="38"/>
  <c r="AU298" i="38"/>
  <c r="AR298" i="38"/>
  <c r="AP298" i="38"/>
  <c r="AN298" i="38"/>
  <c r="AK298" i="38"/>
  <c r="AI298" i="38"/>
  <c r="AG298" i="38"/>
  <c r="AM298" i="38"/>
  <c r="AD298" i="38"/>
  <c r="AF298" i="38"/>
  <c r="AB298" i="38"/>
  <c r="Z298" i="38"/>
  <c r="W298" i="38"/>
  <c r="U298" i="38"/>
  <c r="S298" i="38"/>
  <c r="Y298" i="38"/>
  <c r="BD373" i="38"/>
  <c r="BC373" i="38"/>
  <c r="BB373" i="38"/>
  <c r="BE373" i="38"/>
  <c r="BD372" i="38"/>
  <c r="BC372" i="38"/>
  <c r="BB372" i="38"/>
  <c r="BE372" i="38"/>
  <c r="BD371" i="38"/>
  <c r="BC371" i="38"/>
  <c r="BB371" i="38"/>
  <c r="BD370" i="38"/>
  <c r="BC370" i="38"/>
  <c r="BB370" i="38"/>
  <c r="BD367" i="38"/>
  <c r="BC367" i="38"/>
  <c r="BB367" i="38"/>
  <c r="BE367" i="38"/>
  <c r="BD359" i="38"/>
  <c r="BC359" i="38"/>
  <c r="BB359" i="38"/>
  <c r="BE359" i="38"/>
  <c r="BD358" i="38"/>
  <c r="BC358" i="38"/>
  <c r="BB358" i="38"/>
  <c r="BD355" i="38"/>
  <c r="BC355" i="38"/>
  <c r="BB355" i="38"/>
  <c r="BD354" i="38"/>
  <c r="BC354" i="38"/>
  <c r="BB354" i="38"/>
  <c r="BE354" i="38"/>
  <c r="BD353" i="38"/>
  <c r="BC353" i="38"/>
  <c r="BB353" i="38"/>
  <c r="BD352" i="38"/>
  <c r="BC352" i="38"/>
  <c r="BB352" i="38"/>
  <c r="BD351" i="38"/>
  <c r="BC351" i="38"/>
  <c r="BB351" i="38"/>
  <c r="BD348" i="38"/>
  <c r="BC348" i="38"/>
  <c r="BB348" i="38"/>
  <c r="BE348" i="38"/>
  <c r="BD347" i="38"/>
  <c r="BC347" i="38"/>
  <c r="BB347" i="38"/>
  <c r="BD344" i="38"/>
  <c r="BC344" i="38"/>
  <c r="BB344" i="38"/>
  <c r="BD343" i="38"/>
  <c r="BC343" i="38"/>
  <c r="BB343" i="38"/>
  <c r="BD342" i="38"/>
  <c r="BC342" i="38"/>
  <c r="BB342" i="38"/>
  <c r="BD341" i="38"/>
  <c r="BC341" i="38"/>
  <c r="BB341" i="38"/>
  <c r="BD340" i="38"/>
  <c r="BC340" i="38"/>
  <c r="BB340" i="38"/>
  <c r="BD339" i="38"/>
  <c r="BC339" i="38"/>
  <c r="BB339" i="38"/>
  <c r="BD338" i="38"/>
  <c r="BC338" i="38"/>
  <c r="BB338" i="38"/>
  <c r="BD337" i="38"/>
  <c r="BC337" i="38"/>
  <c r="BB337" i="38"/>
  <c r="BD336" i="38"/>
  <c r="BC336" i="38"/>
  <c r="BB336" i="38"/>
  <c r="BD332" i="38"/>
  <c r="BC332" i="38"/>
  <c r="BB332" i="38"/>
  <c r="BD331" i="38"/>
  <c r="BC331" i="38"/>
  <c r="BB331" i="38"/>
  <c r="BE331" i="38"/>
  <c r="BD309" i="38"/>
  <c r="BC309" i="38"/>
  <c r="BB309" i="38"/>
  <c r="BD308" i="38"/>
  <c r="BC308" i="38"/>
  <c r="BB308" i="38"/>
  <c r="BD307" i="38"/>
  <c r="BC307" i="38"/>
  <c r="BB307" i="38"/>
  <c r="BE307" i="38"/>
  <c r="BD306" i="38"/>
  <c r="BC306" i="38"/>
  <c r="BB306" i="38"/>
  <c r="BD305" i="38"/>
  <c r="BC305" i="38"/>
  <c r="BB305" i="38"/>
  <c r="BD301" i="38"/>
  <c r="BC301" i="38"/>
  <c r="BB301" i="38"/>
  <c r="BD300" i="38"/>
  <c r="BC300" i="38"/>
  <c r="BB300" i="38"/>
  <c r="BE300" i="38"/>
  <c r="BD297" i="38"/>
  <c r="BC297" i="38"/>
  <c r="BB297" i="38"/>
  <c r="BD296" i="38"/>
  <c r="BC296" i="38"/>
  <c r="BB296" i="38"/>
  <c r="BD295" i="38"/>
  <c r="BC295" i="38"/>
  <c r="BB295" i="38"/>
  <c r="BD294" i="38"/>
  <c r="BC294" i="38"/>
  <c r="BB294" i="38"/>
  <c r="BE294" i="38"/>
  <c r="BD293" i="38"/>
  <c r="BC293" i="38"/>
  <c r="BB293" i="38"/>
  <c r="BA31" i="38"/>
  <c r="BD31" i="38"/>
  <c r="BC31" i="38"/>
  <c r="Y31" i="38"/>
  <c r="R31" i="38"/>
  <c r="Q31" i="38"/>
  <c r="AM30" i="38"/>
  <c r="BC30" i="38"/>
  <c r="BB30" i="38"/>
  <c r="R30" i="38"/>
  <c r="Q30" i="38"/>
  <c r="AT29" i="38"/>
  <c r="AM29" i="38"/>
  <c r="BD29" i="38"/>
  <c r="BC29" i="38"/>
  <c r="R29" i="38"/>
  <c r="Q29" i="38"/>
  <c r="C19" i="38"/>
  <c r="C11" i="38"/>
  <c r="Q11" i="22"/>
  <c r="T11" i="22"/>
  <c r="Q12" i="22"/>
  <c r="T12" i="22"/>
  <c r="Q13" i="22"/>
  <c r="T13" i="22"/>
  <c r="Q14" i="22"/>
  <c r="T14" i="22"/>
  <c r="Q15" i="22"/>
  <c r="T15" i="22"/>
  <c r="AF30" i="38"/>
  <c r="BB31" i="38"/>
  <c r="BE31" i="38"/>
  <c r="AF29" i="38"/>
  <c r="Y30" i="38"/>
  <c r="BA30" i="38"/>
  <c r="AT31" i="38"/>
  <c r="BE293" i="38"/>
  <c r="BE297" i="38"/>
  <c r="BE306" i="38"/>
  <c r="BE347" i="38"/>
  <c r="BE353" i="38"/>
  <c r="BB29" i="38"/>
  <c r="BE29" i="38"/>
  <c r="Y29" i="38"/>
  <c r="BA29" i="38"/>
  <c r="AT30" i="38"/>
  <c r="AM31" i="38"/>
  <c r="BD30" i="38"/>
  <c r="BE30" i="38"/>
  <c r="BE296" i="38"/>
  <c r="BE305" i="38"/>
  <c r="BE309" i="38"/>
  <c r="BE336" i="38"/>
  <c r="BE340" i="38"/>
  <c r="BE352" i="38"/>
  <c r="BE358" i="38"/>
  <c r="BE371" i="38"/>
  <c r="AF31" i="38"/>
  <c r="BE295" i="38"/>
  <c r="BE301" i="38"/>
  <c r="BE308" i="38"/>
  <c r="BE332" i="38"/>
  <c r="BE339" i="38"/>
  <c r="BE351" i="38"/>
  <c r="BE355" i="38"/>
  <c r="BE370" i="38"/>
  <c r="BE337" i="38"/>
  <c r="BE341" i="38"/>
  <c r="BE344" i="38"/>
  <c r="BE343" i="38"/>
  <c r="BE338" i="38"/>
  <c r="BE342" i="38"/>
  <c r="BA373" i="38"/>
  <c r="BA372" i="38"/>
  <c r="BA371" i="38"/>
  <c r="BA370" i="38"/>
  <c r="BA367" i="38"/>
  <c r="BA359" i="38"/>
  <c r="BA358" i="38"/>
  <c r="BA355" i="38"/>
  <c r="BA354" i="38"/>
  <c r="BA353" i="38"/>
  <c r="BA352" i="38"/>
  <c r="BA351" i="38"/>
  <c r="BA348" i="38"/>
  <c r="BA347" i="38"/>
  <c r="BA344" i="38"/>
  <c r="BA343" i="38"/>
  <c r="BA342" i="38"/>
  <c r="BA341" i="38"/>
  <c r="BA340" i="38"/>
  <c r="BA339" i="38"/>
  <c r="BA338" i="38"/>
  <c r="BA337" i="38"/>
  <c r="BA336" i="38"/>
  <c r="BA309" i="38"/>
  <c r="BA308" i="38"/>
  <c r="BA307" i="38"/>
  <c r="BA306" i="38"/>
  <c r="BA305" i="38"/>
  <c r="BA301" i="38"/>
  <c r="BA300" i="38"/>
  <c r="BA297" i="38"/>
  <c r="BA296" i="38"/>
  <c r="BA295" i="38"/>
  <c r="BA294" i="38"/>
  <c r="BA293" i="38"/>
  <c r="AT373" i="38"/>
  <c r="AT372" i="38"/>
  <c r="AT371" i="38"/>
  <c r="AT370" i="38"/>
  <c r="AT367" i="38"/>
  <c r="AT359" i="38"/>
  <c r="AT358" i="38"/>
  <c r="AT355" i="38"/>
  <c r="AT354" i="38"/>
  <c r="AT353" i="38"/>
  <c r="AT352" i="38"/>
  <c r="AT351" i="38"/>
  <c r="AT348" i="38"/>
  <c r="AT347" i="38"/>
  <c r="AT344" i="38"/>
  <c r="AT343" i="38"/>
  <c r="AT342" i="38"/>
  <c r="AT341" i="38"/>
  <c r="AT340" i="38"/>
  <c r="AT339" i="38"/>
  <c r="AT338" i="38"/>
  <c r="AT337" i="38"/>
  <c r="AT336" i="38"/>
  <c r="AT309" i="38"/>
  <c r="AT308" i="38"/>
  <c r="AT307" i="38"/>
  <c r="AT306" i="38"/>
  <c r="AT305" i="38"/>
  <c r="AT301" i="38"/>
  <c r="AT300" i="38"/>
  <c r="AT297" i="38"/>
  <c r="AT296" i="38"/>
  <c r="AT295" i="38"/>
  <c r="AT294" i="38"/>
  <c r="AT293" i="38"/>
  <c r="AM373" i="38"/>
  <c r="AM372" i="38"/>
  <c r="AM371" i="38"/>
  <c r="AM370" i="38"/>
  <c r="AM359" i="38"/>
  <c r="AM358" i="38"/>
  <c r="AM355" i="38"/>
  <c r="AM354" i="38"/>
  <c r="AM353" i="38"/>
  <c r="AM352" i="38"/>
  <c r="AM351" i="38"/>
  <c r="AM348" i="38"/>
  <c r="AM347" i="38"/>
  <c r="AM344" i="38"/>
  <c r="AM343" i="38"/>
  <c r="AM342" i="38"/>
  <c r="AM341" i="38"/>
  <c r="AM340" i="38"/>
  <c r="AM339" i="38"/>
  <c r="AM338" i="38"/>
  <c r="AM337" i="38"/>
  <c r="AM336" i="38"/>
  <c r="AM309" i="38"/>
  <c r="AM308" i="38"/>
  <c r="AM307" i="38"/>
  <c r="AM306" i="38"/>
  <c r="AM305" i="38"/>
  <c r="AM301" i="38"/>
  <c r="AM300" i="38"/>
  <c r="AM297" i="38"/>
  <c r="AM296" i="38"/>
  <c r="AM295" i="38"/>
  <c r="AM294" i="38"/>
  <c r="AM293" i="38"/>
  <c r="AF373" i="38"/>
  <c r="AF372" i="38"/>
  <c r="AF371" i="38"/>
  <c r="AF370" i="38"/>
  <c r="AF359" i="38"/>
  <c r="AF358" i="38"/>
  <c r="AF355" i="38"/>
  <c r="AF354" i="38"/>
  <c r="AF353" i="38"/>
  <c r="AF352" i="38"/>
  <c r="AF351" i="38"/>
  <c r="AF348" i="38"/>
  <c r="AF347" i="38"/>
  <c r="AF344" i="38"/>
  <c r="AF343" i="38"/>
  <c r="AF342" i="38"/>
  <c r="AF341" i="38"/>
  <c r="AF340" i="38"/>
  <c r="AF339" i="38"/>
  <c r="AF338" i="38"/>
  <c r="AF337" i="38"/>
  <c r="AF336" i="38"/>
  <c r="AF332" i="38"/>
  <c r="AF331" i="38"/>
  <c r="AF309" i="38"/>
  <c r="AF308" i="38"/>
  <c r="AF307" i="38"/>
  <c r="AF306" i="38"/>
  <c r="AF305" i="38"/>
  <c r="AF301" i="38"/>
  <c r="AF300" i="38"/>
  <c r="AF297" i="38"/>
  <c r="AF296" i="38"/>
  <c r="AF295" i="38"/>
  <c r="AF294" i="38"/>
  <c r="AF293" i="38"/>
  <c r="Y373" i="38"/>
  <c r="Y372" i="38"/>
  <c r="Y371" i="38"/>
  <c r="Y370" i="38"/>
  <c r="Y359" i="38"/>
  <c r="Y358" i="38"/>
  <c r="Y355" i="38"/>
  <c r="Y354" i="38"/>
  <c r="Y353" i="38"/>
  <c r="Y352" i="38"/>
  <c r="Y351" i="38"/>
  <c r="Y348" i="38"/>
  <c r="Y347" i="38"/>
  <c r="Y344" i="38"/>
  <c r="Y343" i="38"/>
  <c r="Y342" i="38"/>
  <c r="Y341" i="38"/>
  <c r="Y340" i="38"/>
  <c r="Y339" i="38"/>
  <c r="Y338" i="38"/>
  <c r="Y337" i="38"/>
  <c r="Y336" i="38"/>
  <c r="Y332" i="38"/>
  <c r="Y331" i="38"/>
  <c r="Y309" i="38"/>
  <c r="Y308" i="38"/>
  <c r="Y307" i="38"/>
  <c r="Y306" i="38"/>
  <c r="Y305" i="38"/>
  <c r="Y301" i="38"/>
  <c r="Y300" i="38"/>
  <c r="Y297" i="38"/>
  <c r="Y296" i="38"/>
  <c r="Y295" i="38"/>
  <c r="Y294" i="38"/>
  <c r="Y293" i="38"/>
  <c r="C328" i="38"/>
  <c r="C327" i="38"/>
  <c r="C25" i="38"/>
  <c r="C24" i="38"/>
  <c r="C23" i="38"/>
  <c r="C22" i="38"/>
  <c r="C21" i="38"/>
  <c r="C20" i="38"/>
  <c r="C15" i="38"/>
  <c r="C14" i="38"/>
  <c r="C13" i="38"/>
  <c r="C12" i="38"/>
  <c r="BB280" i="38"/>
  <c r="BC281" i="38"/>
  <c r="BB281" i="38"/>
  <c r="BC282" i="38"/>
  <c r="BB282" i="38"/>
  <c r="BB284" i="38"/>
  <c r="BC285" i="38"/>
  <c r="BB285" i="38"/>
  <c r="BB286" i="38"/>
  <c r="BC286" i="38"/>
  <c r="BD286" i="38"/>
  <c r="BD284" i="38"/>
  <c r="BD281" i="38"/>
  <c r="BE281" i="38"/>
  <c r="BD282" i="38"/>
  <c r="BE282" i="38"/>
  <c r="BE286" i="38"/>
  <c r="BD285" i="38"/>
  <c r="BE285" i="38"/>
  <c r="BB287" i="38"/>
  <c r="BB283" i="38"/>
  <c r="BC280" i="38"/>
  <c r="BD280" i="38"/>
  <c r="BA286" i="38"/>
  <c r="BC287" i="38"/>
  <c r="BC283" i="38"/>
  <c r="BC284" i="38"/>
  <c r="BD287" i="38"/>
  <c r="BD283" i="38"/>
  <c r="AT456" i="39"/>
  <c r="BH456" i="39"/>
  <c r="Q3" i="39"/>
  <c r="BI447" i="39"/>
  <c r="BI448" i="39"/>
  <c r="BI449" i="39"/>
  <c r="BI450" i="39"/>
  <c r="BI451" i="39"/>
  <c r="BI363" i="39"/>
  <c r="BI362" i="39"/>
  <c r="BI361" i="39"/>
  <c r="BI360" i="39"/>
  <c r="BI359" i="39"/>
  <c r="BK357" i="39"/>
  <c r="BJ357" i="39"/>
  <c r="BI355" i="39"/>
  <c r="BI13" i="39"/>
  <c r="BH450" i="39"/>
  <c r="BH449" i="39"/>
  <c r="BH448" i="39"/>
  <c r="BH447" i="39"/>
  <c r="BA450" i="39"/>
  <c r="BA449" i="39"/>
  <c r="BA448" i="39"/>
  <c r="BA447" i="39"/>
  <c r="BA444" i="39"/>
  <c r="BA443" i="39"/>
  <c r="BA442" i="39"/>
  <c r="BA441" i="39"/>
  <c r="BA440" i="39"/>
  <c r="BH436" i="39"/>
  <c r="BH435" i="39"/>
  <c r="BH432" i="39"/>
  <c r="BH431" i="39"/>
  <c r="BH430" i="39"/>
  <c r="BH429" i="39"/>
  <c r="BH428" i="39"/>
  <c r="BA436" i="39"/>
  <c r="BA435" i="39"/>
  <c r="BA432" i="39"/>
  <c r="BA431" i="39"/>
  <c r="BA430" i="39"/>
  <c r="BA429" i="39"/>
  <c r="BA428" i="39"/>
  <c r="BH425" i="39"/>
  <c r="BH424" i="39"/>
  <c r="BA425" i="39"/>
  <c r="BA424" i="39"/>
  <c r="BH421" i="39"/>
  <c r="BH420" i="39"/>
  <c r="BH419" i="39"/>
  <c r="BH418" i="39"/>
  <c r="BH417" i="39"/>
  <c r="BH416" i="39"/>
  <c r="BH415" i="39"/>
  <c r="BH414" i="39"/>
  <c r="BA421" i="39"/>
  <c r="BA420" i="39"/>
  <c r="BA419" i="39"/>
  <c r="BA418" i="39"/>
  <c r="BA417" i="39"/>
  <c r="BA416" i="39"/>
  <c r="BA415" i="39"/>
  <c r="BA414" i="39"/>
  <c r="BH413" i="39"/>
  <c r="BA413" i="39"/>
  <c r="BH410" i="39"/>
  <c r="BH409" i="39"/>
  <c r="BH408" i="39"/>
  <c r="BH407" i="39"/>
  <c r="BH406" i="39"/>
  <c r="BA410" i="39"/>
  <c r="BA409" i="39"/>
  <c r="BA408" i="39"/>
  <c r="BA407" i="39"/>
  <c r="BA406" i="39"/>
  <c r="BH402" i="39"/>
  <c r="BH401" i="39"/>
  <c r="BH375" i="39"/>
  <c r="BH374" i="39"/>
  <c r="BH373" i="39"/>
  <c r="BH372" i="39"/>
  <c r="BH371" i="39"/>
  <c r="BH367" i="39"/>
  <c r="BH366" i="39"/>
  <c r="BH363" i="39"/>
  <c r="BH362" i="39"/>
  <c r="BH361" i="39"/>
  <c r="BH360" i="39"/>
  <c r="BH359" i="39"/>
  <c r="BA375" i="39"/>
  <c r="BA374" i="39"/>
  <c r="BA373" i="39"/>
  <c r="BA372" i="39"/>
  <c r="BA371" i="39"/>
  <c r="BA367" i="39"/>
  <c r="BA366" i="39"/>
  <c r="BA363" i="39"/>
  <c r="BA362" i="39"/>
  <c r="BA361" i="39"/>
  <c r="BA360" i="39"/>
  <c r="BA359" i="39"/>
  <c r="BH353" i="39"/>
  <c r="BH352" i="39"/>
  <c r="BH351" i="39"/>
  <c r="BH350" i="39"/>
  <c r="BH349" i="39"/>
  <c r="BH348" i="39"/>
  <c r="BH347" i="39"/>
  <c r="BH346" i="39"/>
  <c r="BH345" i="39"/>
  <c r="BH344" i="39"/>
  <c r="BH343" i="39"/>
  <c r="BH342" i="39"/>
  <c r="BH341" i="39"/>
  <c r="BH340" i="39"/>
  <c r="BH339" i="39"/>
  <c r="BH338" i="39"/>
  <c r="BH337" i="39"/>
  <c r="BH336" i="39"/>
  <c r="BH335" i="39"/>
  <c r="BH334" i="39"/>
  <c r="BH330" i="39"/>
  <c r="BH329" i="39"/>
  <c r="BH328" i="39"/>
  <c r="BH327" i="39"/>
  <c r="BH326" i="39"/>
  <c r="BH325" i="39"/>
  <c r="BH324" i="39"/>
  <c r="BH323" i="39"/>
  <c r="BH322" i="39"/>
  <c r="BH321" i="39"/>
  <c r="BH320" i="39"/>
  <c r="BH319" i="39"/>
  <c r="BH318" i="39"/>
  <c r="BH317" i="39"/>
  <c r="BH316" i="39"/>
  <c r="BH315" i="39"/>
  <c r="BH314" i="39"/>
  <c r="BH313" i="39"/>
  <c r="BH312" i="39"/>
  <c r="BH311" i="39"/>
  <c r="BA307" i="39"/>
  <c r="BA306" i="39"/>
  <c r="BA305" i="39"/>
  <c r="BA304" i="39"/>
  <c r="BA303" i="39"/>
  <c r="BA302" i="39"/>
  <c r="BA301" i="39"/>
  <c r="BA300" i="39"/>
  <c r="BA299" i="39"/>
  <c r="BA298" i="39"/>
  <c r="BA297" i="39"/>
  <c r="BA296" i="39"/>
  <c r="BA295" i="39"/>
  <c r="BA294" i="39"/>
  <c r="BA293" i="39"/>
  <c r="BA292" i="39"/>
  <c r="BA291" i="39"/>
  <c r="BA290" i="39"/>
  <c r="BA289" i="39"/>
  <c r="BA288" i="39"/>
  <c r="BA287" i="39"/>
  <c r="BA286" i="39"/>
  <c r="BA285" i="39"/>
  <c r="BA284" i="39"/>
  <c r="BA280" i="39"/>
  <c r="BA279" i="39"/>
  <c r="BA278" i="39"/>
  <c r="BA277" i="39"/>
  <c r="BA276" i="39"/>
  <c r="BA275" i="39"/>
  <c r="BA274" i="39"/>
  <c r="BA273" i="39"/>
  <c r="BA272" i="39"/>
  <c r="BA271" i="39"/>
  <c r="BA270" i="39"/>
  <c r="BA269" i="39"/>
  <c r="BA268" i="39"/>
  <c r="BA267" i="39"/>
  <c r="BA266" i="39"/>
  <c r="BA265" i="39"/>
  <c r="BA264" i="39"/>
  <c r="BA263" i="39"/>
  <c r="BA262" i="39"/>
  <c r="BA261" i="39"/>
  <c r="BH59" i="39"/>
  <c r="BH58" i="39"/>
  <c r="BH57" i="39"/>
  <c r="BH56" i="39"/>
  <c r="BH55" i="39"/>
  <c r="BH54" i="39"/>
  <c r="BH52" i="39"/>
  <c r="BH51" i="39"/>
  <c r="BH50" i="39"/>
  <c r="BH49" i="39"/>
  <c r="BH48" i="39"/>
  <c r="BH47" i="39"/>
  <c r="BH46" i="39"/>
  <c r="BH43" i="39"/>
  <c r="BH42" i="39"/>
  <c r="BH41" i="39"/>
  <c r="BH40" i="39"/>
  <c r="BH39" i="39"/>
  <c r="BH35" i="39"/>
  <c r="BH34" i="39"/>
  <c r="BH33" i="39"/>
  <c r="BH32" i="39"/>
  <c r="BH31" i="39"/>
  <c r="BH30" i="39"/>
  <c r="BA59" i="39"/>
  <c r="BA58" i="39"/>
  <c r="BA57" i="39"/>
  <c r="BA56" i="39"/>
  <c r="BA55" i="39"/>
  <c r="BA54" i="39"/>
  <c r="BA52" i="39"/>
  <c r="BA51" i="39"/>
  <c r="BA50" i="39"/>
  <c r="BA49" i="39"/>
  <c r="BA48" i="39"/>
  <c r="BA47" i="39"/>
  <c r="BA46" i="39"/>
  <c r="BA43" i="39"/>
  <c r="BA42" i="39"/>
  <c r="BA41" i="39"/>
  <c r="BA40" i="39"/>
  <c r="BA39" i="39"/>
  <c r="BA35" i="39"/>
  <c r="BA34" i="39"/>
  <c r="BA33" i="39"/>
  <c r="BA32" i="39"/>
  <c r="BA31" i="39"/>
  <c r="BA30" i="39"/>
  <c r="BH13" i="39"/>
  <c r="BA13" i="39"/>
  <c r="AT59" i="39"/>
  <c r="AT58" i="39"/>
  <c r="AT57" i="39"/>
  <c r="AT56" i="39"/>
  <c r="AT55" i="39"/>
  <c r="AT54" i="39"/>
  <c r="AT52" i="39"/>
  <c r="AT51" i="39"/>
  <c r="AT50" i="39"/>
  <c r="AT49" i="39"/>
  <c r="AT48" i="39"/>
  <c r="AT47" i="39"/>
  <c r="AT46" i="39"/>
  <c r="AT43" i="39"/>
  <c r="AT42" i="39"/>
  <c r="AT41" i="39"/>
  <c r="AT40" i="39"/>
  <c r="AT39" i="39"/>
  <c r="AT35" i="39"/>
  <c r="AT34" i="39"/>
  <c r="AT33" i="39"/>
  <c r="AT32" i="39"/>
  <c r="AT31" i="39"/>
  <c r="AT30" i="39"/>
  <c r="AT13" i="39"/>
  <c r="AT257" i="39"/>
  <c r="AT256" i="39"/>
  <c r="AT255" i="39"/>
  <c r="AT254" i="39"/>
  <c r="AT253" i="39"/>
  <c r="AT252" i="39"/>
  <c r="AT251" i="39"/>
  <c r="AT250" i="39"/>
  <c r="AT249" i="39"/>
  <c r="AT248" i="39"/>
  <c r="AT247" i="39"/>
  <c r="AT246" i="39"/>
  <c r="AT245" i="39"/>
  <c r="AT244" i="39"/>
  <c r="AT243" i="39"/>
  <c r="AT242" i="39"/>
  <c r="AT241" i="39"/>
  <c r="AT240" i="39"/>
  <c r="AT239" i="39"/>
  <c r="AT238" i="39"/>
  <c r="AT237" i="39"/>
  <c r="AT236" i="39"/>
  <c r="AT235" i="39"/>
  <c r="AT234" i="39"/>
  <c r="AT230" i="39"/>
  <c r="AT229" i="39"/>
  <c r="AT228" i="39"/>
  <c r="AT227" i="39"/>
  <c r="AT226" i="39"/>
  <c r="AT225" i="39"/>
  <c r="AT224" i="39"/>
  <c r="AT223" i="39"/>
  <c r="AT222" i="39"/>
  <c r="AT221" i="39"/>
  <c r="AT220" i="39"/>
  <c r="AT219" i="39"/>
  <c r="AT218" i="39"/>
  <c r="AT217" i="39"/>
  <c r="AT216" i="39"/>
  <c r="AT215" i="39"/>
  <c r="AT214" i="39"/>
  <c r="AT213" i="39"/>
  <c r="AT212" i="39"/>
  <c r="AT211" i="39"/>
  <c r="AT450" i="39"/>
  <c r="AT449" i="39"/>
  <c r="AT448" i="39"/>
  <c r="AT447" i="39"/>
  <c r="AT444" i="39"/>
  <c r="AT443" i="39"/>
  <c r="AT442" i="39"/>
  <c r="AT441" i="39"/>
  <c r="AT440" i="39"/>
  <c r="AM450" i="39"/>
  <c r="AM449" i="39"/>
  <c r="AM448" i="39"/>
  <c r="AM447" i="39"/>
  <c r="AM444" i="39"/>
  <c r="AM443" i="39"/>
  <c r="AM442" i="39"/>
  <c r="AM441" i="39"/>
  <c r="AM440" i="39"/>
  <c r="AT436" i="39"/>
  <c r="AM436" i="39"/>
  <c r="AT435" i="39"/>
  <c r="AM435" i="39"/>
  <c r="AT432" i="39"/>
  <c r="AT431" i="39"/>
  <c r="AT430" i="39"/>
  <c r="AT429" i="39"/>
  <c r="AM432" i="39"/>
  <c r="AM431" i="39"/>
  <c r="AM430" i="39"/>
  <c r="AM429" i="39"/>
  <c r="AT428" i="39"/>
  <c r="AM428" i="39"/>
  <c r="AT425" i="39"/>
  <c r="AM425" i="39"/>
  <c r="AT424" i="39"/>
  <c r="AM424" i="39"/>
  <c r="AT421" i="39"/>
  <c r="AT420" i="39"/>
  <c r="AT419" i="39"/>
  <c r="AT418" i="39"/>
  <c r="AT417" i="39"/>
  <c r="AT416" i="39"/>
  <c r="AT415" i="39"/>
  <c r="AT414" i="39"/>
  <c r="AT413" i="39"/>
  <c r="AM421" i="39"/>
  <c r="AM420" i="39"/>
  <c r="AM419" i="39"/>
  <c r="AM418" i="39"/>
  <c r="AM417" i="39"/>
  <c r="AM416" i="39"/>
  <c r="AM415" i="39"/>
  <c r="AM414" i="39"/>
  <c r="AM413" i="39"/>
  <c r="AM410" i="39"/>
  <c r="AM409" i="39"/>
  <c r="AM408" i="39"/>
  <c r="AM407" i="39"/>
  <c r="AT410" i="39"/>
  <c r="AT409" i="39"/>
  <c r="AT408" i="39"/>
  <c r="AT407" i="39"/>
  <c r="AT406" i="39"/>
  <c r="AM406" i="39"/>
  <c r="AT402" i="39"/>
  <c r="AT401" i="39"/>
  <c r="AM402" i="39"/>
  <c r="AM401" i="39"/>
  <c r="AT375" i="39"/>
  <c r="AT374" i="39"/>
  <c r="AT373" i="39"/>
  <c r="AT372" i="39"/>
  <c r="AT371" i="39"/>
  <c r="AT367" i="39"/>
  <c r="AT366" i="39"/>
  <c r="AT363" i="39"/>
  <c r="AT362" i="39"/>
  <c r="AT361" i="39"/>
  <c r="AT360" i="39"/>
  <c r="AT359" i="39"/>
  <c r="AM375" i="39"/>
  <c r="AM374" i="39"/>
  <c r="AM373" i="39"/>
  <c r="AM372" i="39"/>
  <c r="AM371" i="39"/>
  <c r="AM367" i="39"/>
  <c r="AM366" i="39"/>
  <c r="AM363" i="39"/>
  <c r="AM362" i="39"/>
  <c r="AM361" i="39"/>
  <c r="AM360" i="39"/>
  <c r="AM359" i="39"/>
  <c r="AM207" i="39"/>
  <c r="AM206" i="39"/>
  <c r="AM205" i="39"/>
  <c r="AM204" i="39"/>
  <c r="AM203" i="39"/>
  <c r="AM202" i="39"/>
  <c r="AM201" i="39"/>
  <c r="AM200" i="39"/>
  <c r="AM199" i="39"/>
  <c r="AM198" i="39"/>
  <c r="AM197" i="39"/>
  <c r="AM196" i="39"/>
  <c r="AM195" i="39"/>
  <c r="AM194" i="39"/>
  <c r="AM193" i="39"/>
  <c r="AM192" i="39"/>
  <c r="AM191" i="39"/>
  <c r="AM190" i="39"/>
  <c r="AM189" i="39"/>
  <c r="AM188" i="39"/>
  <c r="AM184" i="39"/>
  <c r="AM183" i="39"/>
  <c r="AM182" i="39"/>
  <c r="AM181" i="39"/>
  <c r="AM180" i="39"/>
  <c r="AM179" i="39"/>
  <c r="AM178" i="39"/>
  <c r="AM177" i="39"/>
  <c r="AM176" i="39"/>
  <c r="AM175" i="39"/>
  <c r="AM174" i="39"/>
  <c r="AM173" i="39"/>
  <c r="AM172" i="39"/>
  <c r="AM171" i="39"/>
  <c r="AM170" i="39"/>
  <c r="AM169" i="39"/>
  <c r="AM168" i="39"/>
  <c r="AM167" i="39"/>
  <c r="AM166" i="39"/>
  <c r="AM165" i="39"/>
  <c r="AM59" i="39"/>
  <c r="AM58" i="39"/>
  <c r="AM57" i="39"/>
  <c r="AM56" i="39"/>
  <c r="AM55" i="39"/>
  <c r="AM54" i="39"/>
  <c r="AM52" i="39"/>
  <c r="AM51" i="39"/>
  <c r="AM50" i="39"/>
  <c r="AM49" i="39"/>
  <c r="AM48" i="39"/>
  <c r="AM47" i="39"/>
  <c r="AM46" i="39"/>
  <c r="AM43" i="39"/>
  <c r="AM42" i="39"/>
  <c r="AM41" i="39"/>
  <c r="AM40" i="39"/>
  <c r="AM39" i="39"/>
  <c r="AM35" i="39"/>
  <c r="AM34" i="39"/>
  <c r="AM33" i="39"/>
  <c r="AM32" i="39"/>
  <c r="AM31" i="39"/>
  <c r="AM30" i="39"/>
  <c r="AM13" i="39"/>
  <c r="AF450" i="39"/>
  <c r="AF449" i="39"/>
  <c r="AF448" i="39"/>
  <c r="AF447" i="39"/>
  <c r="AF436" i="39"/>
  <c r="AF435" i="39"/>
  <c r="AF432" i="39"/>
  <c r="AF431" i="39"/>
  <c r="AF430" i="39"/>
  <c r="AF429" i="39"/>
  <c r="AF428" i="39"/>
  <c r="AF425" i="39"/>
  <c r="AF424" i="39"/>
  <c r="AF421" i="39"/>
  <c r="AF420" i="39"/>
  <c r="AF419" i="39"/>
  <c r="AF418" i="39"/>
  <c r="AF417" i="39"/>
  <c r="AF416" i="39"/>
  <c r="AF415" i="39"/>
  <c r="AF414" i="39"/>
  <c r="AF413" i="39"/>
  <c r="AF410" i="39"/>
  <c r="AF409" i="39"/>
  <c r="AF408" i="39"/>
  <c r="AF407" i="39"/>
  <c r="AF406" i="39"/>
  <c r="AF402" i="39"/>
  <c r="AF401" i="39"/>
  <c r="C398" i="39"/>
  <c r="C397" i="39"/>
  <c r="AF375" i="39"/>
  <c r="AF374" i="39"/>
  <c r="AF373" i="39"/>
  <c r="AF372" i="39"/>
  <c r="AF371" i="39"/>
  <c r="AF367" i="39"/>
  <c r="AF366" i="39"/>
  <c r="AF363" i="39"/>
  <c r="AF362" i="39"/>
  <c r="AF361" i="39"/>
  <c r="AF360" i="39"/>
  <c r="AF359" i="39"/>
  <c r="AF161" i="39"/>
  <c r="AF160" i="39"/>
  <c r="AF159" i="39"/>
  <c r="AF158" i="39"/>
  <c r="AF157" i="39"/>
  <c r="AF156" i="39"/>
  <c r="AF155" i="39"/>
  <c r="AF154" i="39"/>
  <c r="AF153" i="39"/>
  <c r="AF152" i="39"/>
  <c r="AF151" i="39"/>
  <c r="AF150" i="39"/>
  <c r="AF149" i="39"/>
  <c r="AF148" i="39"/>
  <c r="AF147" i="39"/>
  <c r="AF146" i="39"/>
  <c r="AF145" i="39"/>
  <c r="AF144" i="39"/>
  <c r="AF143" i="39"/>
  <c r="AF142" i="39"/>
  <c r="AF138" i="39"/>
  <c r="AF137" i="39"/>
  <c r="AF136" i="39"/>
  <c r="AF135" i="39"/>
  <c r="AF134" i="39"/>
  <c r="AF133" i="39"/>
  <c r="AF132" i="39"/>
  <c r="AF131" i="39"/>
  <c r="AF130" i="39"/>
  <c r="AF129" i="39"/>
  <c r="AF128" i="39"/>
  <c r="AF127" i="39"/>
  <c r="AF126" i="39"/>
  <c r="AF125" i="39"/>
  <c r="AF124" i="39"/>
  <c r="AF123" i="39"/>
  <c r="AF122" i="39"/>
  <c r="AF121" i="39"/>
  <c r="AF120" i="39"/>
  <c r="AF119" i="39"/>
  <c r="AF118" i="39"/>
  <c r="AF117" i="39"/>
  <c r="AF116" i="39"/>
  <c r="AF115" i="39"/>
  <c r="AF59" i="39"/>
  <c r="AF58" i="39"/>
  <c r="AF57" i="39"/>
  <c r="AF56" i="39"/>
  <c r="AF55" i="39"/>
  <c r="AF54" i="39"/>
  <c r="AF52" i="39"/>
  <c r="AF51" i="39"/>
  <c r="AF50" i="39"/>
  <c r="AF49" i="39"/>
  <c r="AF48" i="39"/>
  <c r="AF47" i="39"/>
  <c r="AF46" i="39"/>
  <c r="AF43" i="39"/>
  <c r="AF42" i="39"/>
  <c r="AF41" i="39"/>
  <c r="AF40" i="39"/>
  <c r="AF39" i="39"/>
  <c r="AF35" i="39"/>
  <c r="AF34" i="39"/>
  <c r="AF33" i="39"/>
  <c r="AF32" i="39"/>
  <c r="AF31" i="39"/>
  <c r="AF30" i="39"/>
  <c r="AF13" i="39"/>
  <c r="Y450" i="39"/>
  <c r="Y449" i="39"/>
  <c r="Y448" i="39"/>
  <c r="Y447" i="39"/>
  <c r="Y436" i="39"/>
  <c r="Y435" i="39"/>
  <c r="Y432" i="39"/>
  <c r="Y431" i="39"/>
  <c r="Y430" i="39"/>
  <c r="Y429" i="39"/>
  <c r="Y428" i="39"/>
  <c r="Y425" i="39"/>
  <c r="Y424" i="39"/>
  <c r="Y421" i="39"/>
  <c r="Y420" i="39"/>
  <c r="Y419" i="39"/>
  <c r="Y418" i="39"/>
  <c r="Y417" i="39"/>
  <c r="Y416" i="39"/>
  <c r="Y415" i="39"/>
  <c r="Y414" i="39"/>
  <c r="Y413" i="39"/>
  <c r="Y410" i="39"/>
  <c r="Y409" i="39"/>
  <c r="Y408" i="39"/>
  <c r="Y407" i="39"/>
  <c r="Y406" i="39"/>
  <c r="Y375" i="39"/>
  <c r="Y374" i="39"/>
  <c r="Y373" i="39"/>
  <c r="Y372" i="39"/>
  <c r="Y371" i="39"/>
  <c r="Y367" i="39"/>
  <c r="Y366" i="39"/>
  <c r="Y363" i="39"/>
  <c r="Y362" i="39"/>
  <c r="Y361" i="39"/>
  <c r="Y360" i="39"/>
  <c r="Y359" i="39"/>
  <c r="Y111" i="39"/>
  <c r="Y110" i="39"/>
  <c r="Y109" i="39"/>
  <c r="Y108" i="39"/>
  <c r="Y107" i="39"/>
  <c r="Y106" i="39"/>
  <c r="Y105" i="39"/>
  <c r="Y104" i="39"/>
  <c r="Y103" i="39"/>
  <c r="Y102" i="39"/>
  <c r="Y101" i="39"/>
  <c r="Y100" i="39"/>
  <c r="Y99" i="39"/>
  <c r="Y98" i="39"/>
  <c r="Y97" i="39"/>
  <c r="Y96" i="39"/>
  <c r="Y95" i="39"/>
  <c r="Y94" i="39"/>
  <c r="Y93" i="39"/>
  <c r="Y92" i="39"/>
  <c r="Y91" i="39"/>
  <c r="Y90" i="39"/>
  <c r="Y89" i="39"/>
  <c r="Y88" i="39"/>
  <c r="Y84" i="39"/>
  <c r="Y83" i="39"/>
  <c r="Y82" i="39"/>
  <c r="Y81" i="39"/>
  <c r="Y80" i="39"/>
  <c r="Y79" i="39"/>
  <c r="Y78" i="39"/>
  <c r="Y77" i="39"/>
  <c r="Y76" i="39"/>
  <c r="Y75" i="39"/>
  <c r="Y74" i="39"/>
  <c r="Y73" i="39"/>
  <c r="Y72" i="39"/>
  <c r="Y71" i="39"/>
  <c r="Y70" i="39"/>
  <c r="Y69" i="39"/>
  <c r="Y68" i="39"/>
  <c r="Y67" i="39"/>
  <c r="Y66" i="39"/>
  <c r="Y65" i="39"/>
  <c r="Y59" i="39"/>
  <c r="Y58" i="39"/>
  <c r="Y57" i="39"/>
  <c r="Y56" i="39"/>
  <c r="Y55" i="39"/>
  <c r="Y54" i="39"/>
  <c r="Y52" i="39"/>
  <c r="Y51" i="39"/>
  <c r="Y50" i="39"/>
  <c r="Y49" i="39"/>
  <c r="Y48" i="39"/>
  <c r="Y47" i="39"/>
  <c r="Y46" i="39"/>
  <c r="Y43" i="39"/>
  <c r="Y42" i="39"/>
  <c r="Y41" i="39"/>
  <c r="Y40" i="39"/>
  <c r="Y39" i="39"/>
  <c r="Y35" i="39"/>
  <c r="Y34" i="39"/>
  <c r="Y33" i="39"/>
  <c r="Y32" i="39"/>
  <c r="Y31" i="39"/>
  <c r="Y30" i="39"/>
  <c r="Y13" i="39"/>
  <c r="C27" i="39"/>
  <c r="C26" i="39"/>
  <c r="C25" i="39"/>
  <c r="C24" i="39"/>
  <c r="C23" i="39"/>
  <c r="C22" i="39"/>
  <c r="C21" i="39"/>
  <c r="C17" i="39"/>
  <c r="C16" i="39"/>
  <c r="C15" i="39"/>
  <c r="C14" i="39"/>
  <c r="C13" i="39"/>
  <c r="Y126" i="29"/>
  <c r="Y125" i="29"/>
  <c r="Y124" i="29"/>
  <c r="Y123" i="29"/>
  <c r="Y155" i="29"/>
  <c r="Y154" i="29"/>
  <c r="Y149" i="29"/>
  <c r="Y148" i="29"/>
  <c r="Y145" i="29"/>
  <c r="Y144" i="29"/>
  <c r="Y143" i="29"/>
  <c r="Y142" i="29"/>
  <c r="Y141" i="29"/>
  <c r="Y137" i="29"/>
  <c r="Y136" i="29"/>
  <c r="Y133" i="29"/>
  <c r="Y132" i="29"/>
  <c r="Y131" i="29"/>
  <c r="Y130" i="29"/>
  <c r="Y129" i="29"/>
  <c r="Y119" i="29"/>
  <c r="Y118" i="29"/>
  <c r="Y115" i="29"/>
  <c r="Y114" i="29"/>
  <c r="Y113" i="29"/>
  <c r="Y112" i="29"/>
  <c r="Y111" i="29"/>
  <c r="Y107" i="29"/>
  <c r="Y106" i="29"/>
  <c r="Y105" i="29"/>
  <c r="Y104" i="29"/>
  <c r="Y103" i="29"/>
  <c r="Y102" i="29"/>
  <c r="Y101" i="29"/>
  <c r="Y100" i="29"/>
  <c r="Y99" i="29"/>
  <c r="Y98" i="29"/>
  <c r="Y97" i="29"/>
  <c r="Y96" i="29"/>
  <c r="Y92" i="29"/>
  <c r="Y91" i="29"/>
  <c r="Y90" i="29"/>
  <c r="Y89" i="29"/>
  <c r="Y88" i="29"/>
  <c r="Y87" i="29"/>
  <c r="Y86" i="29"/>
  <c r="Y85" i="29"/>
  <c r="Y84" i="29"/>
  <c r="Y83" i="29"/>
  <c r="Y82" i="29"/>
  <c r="Y81" i="29"/>
  <c r="Y80" i="29"/>
  <c r="Y79" i="29"/>
  <c r="Y78" i="29"/>
  <c r="Y77" i="29"/>
  <c r="Y72" i="29"/>
  <c r="Y71" i="29"/>
  <c r="Y70" i="29"/>
  <c r="Y69" i="29"/>
  <c r="Y68" i="29"/>
  <c r="Y65" i="29"/>
  <c r="Y64" i="29"/>
  <c r="Y63" i="29"/>
  <c r="Y62" i="29"/>
  <c r="Y61" i="29"/>
  <c r="Y55" i="29"/>
  <c r="Y54" i="29"/>
  <c r="Y53" i="29"/>
  <c r="Y52" i="29"/>
  <c r="Y51" i="29"/>
  <c r="Y50" i="29"/>
  <c r="Y48" i="29"/>
  <c r="Y47" i="29"/>
  <c r="Y46" i="29"/>
  <c r="Y45" i="29"/>
  <c r="Y44" i="29"/>
  <c r="Y43" i="29"/>
  <c r="Y42" i="29"/>
  <c r="Y39" i="29"/>
  <c r="Y38" i="29"/>
  <c r="Y37" i="29"/>
  <c r="Y36" i="29"/>
  <c r="Y35" i="29"/>
  <c r="Y31" i="29"/>
  <c r="Y30" i="29"/>
  <c r="Y29" i="29"/>
  <c r="Y28" i="29"/>
  <c r="Y25" i="29"/>
  <c r="Y24" i="29"/>
  <c r="Y23" i="29"/>
  <c r="Y22" i="29"/>
  <c r="Y21" i="29"/>
  <c r="Y20" i="29"/>
  <c r="Y19" i="29"/>
  <c r="Y15" i="29"/>
  <c r="Y14" i="29"/>
  <c r="Y13" i="29"/>
  <c r="Y12" i="29"/>
  <c r="Y11" i="29"/>
  <c r="C65" i="29"/>
  <c r="C64" i="29"/>
  <c r="C63" i="29"/>
  <c r="C62" i="29"/>
  <c r="C61" i="29"/>
  <c r="C25" i="29"/>
  <c r="C24" i="29"/>
  <c r="C23" i="29"/>
  <c r="C22" i="29"/>
  <c r="C21" i="29"/>
  <c r="C20" i="29"/>
  <c r="C19" i="29"/>
  <c r="C15" i="29"/>
  <c r="C14" i="29"/>
  <c r="C13" i="29"/>
  <c r="C12" i="29"/>
  <c r="C11" i="29"/>
  <c r="Y154" i="30"/>
  <c r="Y153" i="30"/>
  <c r="Y150" i="30"/>
  <c r="Y149" i="30"/>
  <c r="Y148" i="30"/>
  <c r="Y147" i="30"/>
  <c r="Y146" i="30"/>
  <c r="Y142" i="30"/>
  <c r="Y141" i="30"/>
  <c r="Y138" i="30"/>
  <c r="Y137" i="30"/>
  <c r="Y136" i="30"/>
  <c r="Y135" i="30"/>
  <c r="Y134" i="30"/>
  <c r="Y131" i="30"/>
  <c r="Y130" i="30"/>
  <c r="Y129" i="30"/>
  <c r="Y128" i="30"/>
  <c r="Y127" i="30"/>
  <c r="Y123" i="30"/>
  <c r="Y122" i="30"/>
  <c r="Y119" i="30"/>
  <c r="Y118" i="30"/>
  <c r="Y117" i="30"/>
  <c r="Y116" i="30"/>
  <c r="Y115" i="30"/>
  <c r="Y111" i="30"/>
  <c r="Y110" i="30"/>
  <c r="Y109" i="30"/>
  <c r="Y108" i="30"/>
  <c r="Y107" i="30"/>
  <c r="Y106" i="30"/>
  <c r="Y105" i="30"/>
  <c r="Y104" i="30"/>
  <c r="Y100" i="30"/>
  <c r="Y99" i="30"/>
  <c r="Y98" i="30"/>
  <c r="Y97" i="30"/>
  <c r="Y96" i="30"/>
  <c r="Y95" i="30"/>
  <c r="Y94" i="30"/>
  <c r="Y93" i="30"/>
  <c r="Y92" i="30"/>
  <c r="Y91" i="30"/>
  <c r="Y90" i="30"/>
  <c r="Y89" i="30"/>
  <c r="Y88" i="30"/>
  <c r="Y87" i="30"/>
  <c r="Y86" i="30"/>
  <c r="Y85" i="30"/>
  <c r="Y84" i="30"/>
  <c r="Y83" i="30"/>
  <c r="Y82" i="30"/>
  <c r="Y81" i="30"/>
  <c r="Y80" i="30"/>
  <c r="Y79" i="30"/>
  <c r="Y78" i="30"/>
  <c r="Y77" i="30"/>
  <c r="Y76" i="30"/>
  <c r="Y75" i="30"/>
  <c r="Y74" i="30"/>
  <c r="Y73" i="30"/>
  <c r="Y72" i="30"/>
  <c r="Y71" i="30"/>
  <c r="Y70" i="30"/>
  <c r="Y69" i="30"/>
  <c r="Y64" i="30"/>
  <c r="Y63" i="30"/>
  <c r="Y60" i="30"/>
  <c r="Y59" i="30"/>
  <c r="Y53" i="30"/>
  <c r="Y52" i="30"/>
  <c r="Y51" i="30"/>
  <c r="Y50" i="30"/>
  <c r="Y49" i="30"/>
  <c r="Y48" i="30"/>
  <c r="Y46" i="30"/>
  <c r="Y45" i="30"/>
  <c r="Y44" i="30"/>
  <c r="Y43" i="30"/>
  <c r="Y42" i="30"/>
  <c r="Y41" i="30"/>
  <c r="Y38" i="30"/>
  <c r="Y37" i="30"/>
  <c r="Y36" i="30"/>
  <c r="Y35" i="30"/>
  <c r="Y34" i="30"/>
  <c r="Y30" i="30"/>
  <c r="Y29" i="30"/>
  <c r="Y28" i="30"/>
  <c r="Y27" i="30"/>
  <c r="Y24" i="30"/>
  <c r="Y23" i="30"/>
  <c r="Y22" i="30"/>
  <c r="Y21" i="30"/>
  <c r="Y20" i="30"/>
  <c r="Y19" i="30"/>
  <c r="Y15" i="30"/>
  <c r="Y14" i="30"/>
  <c r="Y13" i="30"/>
  <c r="Y12" i="30"/>
  <c r="Y11" i="30"/>
  <c r="C60" i="30"/>
  <c r="C59" i="30"/>
  <c r="C24" i="30"/>
  <c r="C23" i="30"/>
  <c r="C22" i="30"/>
  <c r="C21" i="30"/>
  <c r="C20" i="30"/>
  <c r="C19" i="30"/>
  <c r="C15" i="30"/>
  <c r="C14" i="30"/>
  <c r="C13" i="30"/>
  <c r="C12" i="30"/>
  <c r="C11" i="30"/>
  <c r="Y172" i="22"/>
  <c r="Y161" i="22"/>
  <c r="Y160" i="22"/>
  <c r="Y157" i="22"/>
  <c r="Y156" i="22"/>
  <c r="Y153" i="22"/>
  <c r="Y152" i="22"/>
  <c r="Y151" i="22"/>
  <c r="Y150" i="22"/>
  <c r="Y149" i="22"/>
  <c r="Y148" i="22"/>
  <c r="Y147" i="22"/>
  <c r="Y146" i="22"/>
  <c r="Y145" i="22"/>
  <c r="Y142" i="22"/>
  <c r="Y141" i="22"/>
  <c r="Y140" i="22"/>
  <c r="Q132" i="22"/>
  <c r="T132" i="22"/>
  <c r="Q136" i="22"/>
  <c r="S136" i="22"/>
  <c r="R132" i="22"/>
  <c r="V132" i="22"/>
  <c r="U136" i="22"/>
  <c r="X132" i="22"/>
  <c r="W136" i="22"/>
  <c r="Y136" i="22"/>
  <c r="Q131" i="22"/>
  <c r="T131" i="22"/>
  <c r="Q135" i="22"/>
  <c r="S135" i="22"/>
  <c r="R131" i="22"/>
  <c r="V131" i="22"/>
  <c r="U135" i="22"/>
  <c r="X131" i="22"/>
  <c r="W135" i="22"/>
  <c r="Y135" i="22"/>
  <c r="Y132" i="22"/>
  <c r="Y131" i="22"/>
  <c r="Y123" i="22"/>
  <c r="Y122" i="22"/>
  <c r="Y121" i="22"/>
  <c r="Y120" i="22"/>
  <c r="Y119" i="22"/>
  <c r="Y115" i="22"/>
  <c r="Y114" i="22"/>
  <c r="Y111" i="22"/>
  <c r="Y110" i="22"/>
  <c r="Y109" i="22"/>
  <c r="Y108" i="22"/>
  <c r="Y107" i="22"/>
  <c r="S103" i="22"/>
  <c r="R103" i="22"/>
  <c r="U103" i="22"/>
  <c r="W103" i="22"/>
  <c r="Y103" i="22"/>
  <c r="S102" i="22"/>
  <c r="R102" i="22"/>
  <c r="U102" i="22"/>
  <c r="W102" i="22"/>
  <c r="Y102" i="22"/>
  <c r="S101" i="22"/>
  <c r="R101" i="22"/>
  <c r="U101" i="22"/>
  <c r="W101" i="22"/>
  <c r="Y101" i="22"/>
  <c r="S100" i="22"/>
  <c r="R100" i="22"/>
  <c r="U100" i="22"/>
  <c r="W100" i="22"/>
  <c r="Y100" i="22"/>
  <c r="S99" i="22"/>
  <c r="R99" i="22"/>
  <c r="U99" i="22"/>
  <c r="W99" i="22"/>
  <c r="Y99" i="22"/>
  <c r="S98" i="22"/>
  <c r="R98" i="22"/>
  <c r="U98" i="22"/>
  <c r="W98" i="22"/>
  <c r="Y98" i="22"/>
  <c r="S97" i="22"/>
  <c r="R97" i="22"/>
  <c r="U97" i="22"/>
  <c r="W97" i="22"/>
  <c r="Y97" i="22"/>
  <c r="S96" i="22"/>
  <c r="R96" i="22"/>
  <c r="U96" i="22"/>
  <c r="W96" i="22"/>
  <c r="Y96" i="22"/>
  <c r="S95" i="22"/>
  <c r="R95" i="22"/>
  <c r="U95" i="22"/>
  <c r="W95" i="22"/>
  <c r="Y95" i="22"/>
  <c r="S94" i="22"/>
  <c r="R94" i="22"/>
  <c r="U94" i="22"/>
  <c r="W94" i="22"/>
  <c r="Y94" i="22"/>
  <c r="S93" i="22"/>
  <c r="R93" i="22"/>
  <c r="U93" i="22"/>
  <c r="W93" i="22"/>
  <c r="Y93" i="22"/>
  <c r="S92" i="22"/>
  <c r="R92" i="22"/>
  <c r="U92" i="22"/>
  <c r="W92" i="22"/>
  <c r="Y92" i="22"/>
  <c r="S91" i="22"/>
  <c r="R91" i="22"/>
  <c r="U91" i="22"/>
  <c r="W91" i="22"/>
  <c r="Y91" i="22"/>
  <c r="S90" i="22"/>
  <c r="R90" i="22"/>
  <c r="U90" i="22"/>
  <c r="W90" i="22"/>
  <c r="Y90" i="22"/>
  <c r="S89" i="22"/>
  <c r="R89" i="22"/>
  <c r="U89" i="22"/>
  <c r="W89" i="22"/>
  <c r="Y89" i="22"/>
  <c r="S88" i="22"/>
  <c r="R88" i="22"/>
  <c r="U88" i="22"/>
  <c r="W88" i="22"/>
  <c r="Y88" i="22"/>
  <c r="S87" i="22"/>
  <c r="R87" i="22"/>
  <c r="U87" i="22"/>
  <c r="W87" i="22"/>
  <c r="Y87" i="22"/>
  <c r="S86" i="22"/>
  <c r="R86" i="22"/>
  <c r="U86" i="22"/>
  <c r="W86" i="22"/>
  <c r="Y86" i="22"/>
  <c r="S85" i="22"/>
  <c r="R85" i="22"/>
  <c r="U85" i="22"/>
  <c r="W85" i="22"/>
  <c r="Y85" i="22"/>
  <c r="S84" i="22"/>
  <c r="R84" i="22"/>
  <c r="U84" i="22"/>
  <c r="W84" i="22"/>
  <c r="Y84" i="22"/>
  <c r="S80" i="22"/>
  <c r="R80" i="22"/>
  <c r="U80" i="22"/>
  <c r="W80" i="22"/>
  <c r="Y80" i="22"/>
  <c r="S79" i="22"/>
  <c r="R79" i="22"/>
  <c r="U79" i="22"/>
  <c r="W79" i="22"/>
  <c r="Y79" i="22"/>
  <c r="S78" i="22"/>
  <c r="R78" i="22"/>
  <c r="U78" i="22"/>
  <c r="W78" i="22"/>
  <c r="Y78" i="22"/>
  <c r="S77" i="22"/>
  <c r="R77" i="22"/>
  <c r="U77" i="22"/>
  <c r="W77" i="22"/>
  <c r="Y77" i="22"/>
  <c r="S76" i="22"/>
  <c r="R76" i="22"/>
  <c r="U76" i="22"/>
  <c r="W76" i="22"/>
  <c r="Y76" i="22"/>
  <c r="S75" i="22"/>
  <c r="R75" i="22"/>
  <c r="U75" i="22"/>
  <c r="W75" i="22"/>
  <c r="Y75" i="22"/>
  <c r="S74" i="22"/>
  <c r="R74" i="22"/>
  <c r="U74" i="22"/>
  <c r="W74" i="22"/>
  <c r="Y74" i="22"/>
  <c r="S73" i="22"/>
  <c r="R73" i="22"/>
  <c r="U73" i="22"/>
  <c r="W73" i="22"/>
  <c r="Y73" i="22"/>
  <c r="S72" i="22"/>
  <c r="R72" i="22"/>
  <c r="U72" i="22"/>
  <c r="W72" i="22"/>
  <c r="Y72" i="22"/>
  <c r="S71" i="22"/>
  <c r="R71" i="22"/>
  <c r="U71" i="22"/>
  <c r="W71" i="22"/>
  <c r="Y71" i="22"/>
  <c r="S70" i="22"/>
  <c r="R70" i="22"/>
  <c r="U70" i="22"/>
  <c r="W70" i="22"/>
  <c r="Y70" i="22"/>
  <c r="S69" i="22"/>
  <c r="R69" i="22"/>
  <c r="U69" i="22"/>
  <c r="W69" i="22"/>
  <c r="Y69" i="22"/>
  <c r="S68" i="22"/>
  <c r="R68" i="22"/>
  <c r="U68" i="22"/>
  <c r="W68" i="22"/>
  <c r="Y68" i="22"/>
  <c r="S67" i="22"/>
  <c r="R67" i="22"/>
  <c r="U67" i="22"/>
  <c r="W67" i="22"/>
  <c r="Y67" i="22"/>
  <c r="S66" i="22"/>
  <c r="R66" i="22"/>
  <c r="U66" i="22"/>
  <c r="W66" i="22"/>
  <c r="Y66" i="22"/>
  <c r="S65" i="22"/>
  <c r="R65" i="22"/>
  <c r="U65" i="22"/>
  <c r="W65" i="22"/>
  <c r="Y65" i="22"/>
  <c r="S64" i="22"/>
  <c r="R64" i="22"/>
  <c r="U64" i="22"/>
  <c r="W64" i="22"/>
  <c r="Y64" i="22"/>
  <c r="S63" i="22"/>
  <c r="R63" i="22"/>
  <c r="U63" i="22"/>
  <c r="W63" i="22"/>
  <c r="Y63" i="22"/>
  <c r="S62" i="22"/>
  <c r="R62" i="22"/>
  <c r="U62" i="22"/>
  <c r="W62" i="22"/>
  <c r="Y62" i="22"/>
  <c r="S61" i="22"/>
  <c r="R61" i="22"/>
  <c r="U61" i="22"/>
  <c r="W61" i="22"/>
  <c r="Y61" i="22"/>
  <c r="T55" i="22"/>
  <c r="V55" i="22"/>
  <c r="X55" i="22"/>
  <c r="Y55" i="22"/>
  <c r="T54" i="22"/>
  <c r="V54" i="22"/>
  <c r="X54" i="22"/>
  <c r="Y54" i="22"/>
  <c r="T31" i="22"/>
  <c r="E53" i="22"/>
  <c r="Q53" i="22"/>
  <c r="T53" i="22"/>
  <c r="V31" i="22"/>
  <c r="V53" i="22"/>
  <c r="X31" i="22"/>
  <c r="X53" i="22"/>
  <c r="Y53" i="22"/>
  <c r="T30" i="22"/>
  <c r="E52" i="22"/>
  <c r="Q52" i="22"/>
  <c r="T52" i="22"/>
  <c r="V30" i="22"/>
  <c r="V52" i="22"/>
  <c r="X30" i="22"/>
  <c r="X52" i="22"/>
  <c r="Y52" i="22"/>
  <c r="T29" i="22"/>
  <c r="E51" i="22"/>
  <c r="Q51" i="22"/>
  <c r="T51" i="22"/>
  <c r="V29" i="22"/>
  <c r="V51" i="22"/>
  <c r="X29" i="22"/>
  <c r="X51" i="22"/>
  <c r="Y51" i="22"/>
  <c r="T28" i="22"/>
  <c r="E50" i="22"/>
  <c r="Q50" i="22"/>
  <c r="T50" i="22"/>
  <c r="V28" i="22"/>
  <c r="V50" i="22"/>
  <c r="X28" i="22"/>
  <c r="X50" i="22"/>
  <c r="Y50" i="22"/>
  <c r="Q25" i="22"/>
  <c r="T25" i="22"/>
  <c r="E48" i="22"/>
  <c r="Q48" i="22"/>
  <c r="T48" i="22"/>
  <c r="R25" i="22"/>
  <c r="V25" i="22"/>
  <c r="V48" i="22"/>
  <c r="X25" i="22"/>
  <c r="X48" i="22"/>
  <c r="Y48" i="22"/>
  <c r="Q24" i="22"/>
  <c r="T24" i="22"/>
  <c r="E47" i="22"/>
  <c r="Q47" i="22"/>
  <c r="T47" i="22"/>
  <c r="R24" i="22"/>
  <c r="V24" i="22"/>
  <c r="V47" i="22"/>
  <c r="X24" i="22"/>
  <c r="X47" i="22"/>
  <c r="Y47" i="22"/>
  <c r="Q23" i="22"/>
  <c r="T23" i="22"/>
  <c r="E46" i="22"/>
  <c r="Q46" i="22"/>
  <c r="T46" i="22"/>
  <c r="R23" i="22"/>
  <c r="V23" i="22"/>
  <c r="V46" i="22"/>
  <c r="X23" i="22"/>
  <c r="X46" i="22"/>
  <c r="Y46" i="22"/>
  <c r="Q22" i="22"/>
  <c r="T22" i="22"/>
  <c r="E45" i="22"/>
  <c r="Q45" i="22"/>
  <c r="T45" i="22"/>
  <c r="R22" i="22"/>
  <c r="V22" i="22"/>
  <c r="V45" i="22"/>
  <c r="X22" i="22"/>
  <c r="X45" i="22"/>
  <c r="Y45" i="22"/>
  <c r="Q21" i="22"/>
  <c r="T21" i="22"/>
  <c r="E44" i="22"/>
  <c r="Q44" i="22"/>
  <c r="T44" i="22"/>
  <c r="R21" i="22"/>
  <c r="V21" i="22"/>
  <c r="V44" i="22"/>
  <c r="X21" i="22"/>
  <c r="X44" i="22"/>
  <c r="Y44" i="22"/>
  <c r="Q20" i="22"/>
  <c r="T20" i="22"/>
  <c r="E43" i="22"/>
  <c r="Q43" i="22"/>
  <c r="T43" i="22"/>
  <c r="R20" i="22"/>
  <c r="V20" i="22"/>
  <c r="V43" i="22"/>
  <c r="X20" i="22"/>
  <c r="X43" i="22"/>
  <c r="Y43" i="22"/>
  <c r="Q19" i="22"/>
  <c r="T19" i="22"/>
  <c r="E42" i="22"/>
  <c r="Q42" i="22"/>
  <c r="T42" i="22"/>
  <c r="R19" i="22"/>
  <c r="V19" i="22"/>
  <c r="V42" i="22"/>
  <c r="X19" i="22"/>
  <c r="X42" i="22"/>
  <c r="Y42" i="22"/>
  <c r="Y31" i="22"/>
  <c r="Y30" i="22"/>
  <c r="Y29" i="22"/>
  <c r="Y28" i="22"/>
  <c r="Y25" i="22"/>
  <c r="Y24" i="22"/>
  <c r="Y23" i="22"/>
  <c r="Y22" i="22"/>
  <c r="Y21" i="22"/>
  <c r="Y20" i="22"/>
  <c r="Y19" i="22"/>
  <c r="R15" i="22"/>
  <c r="V15" i="22"/>
  <c r="X15" i="22"/>
  <c r="Y15" i="22"/>
  <c r="R14" i="22"/>
  <c r="V14" i="22"/>
  <c r="X14" i="22"/>
  <c r="Y14" i="22"/>
  <c r="R13" i="22"/>
  <c r="V13" i="22"/>
  <c r="X13" i="22"/>
  <c r="Y13" i="22"/>
  <c r="R12" i="22"/>
  <c r="V12" i="22"/>
  <c r="X12" i="22"/>
  <c r="Y12" i="22"/>
  <c r="R11" i="22"/>
  <c r="V11" i="22"/>
  <c r="X11" i="22"/>
  <c r="Y11" i="22"/>
  <c r="C132" i="22"/>
  <c r="C131" i="22"/>
  <c r="C25" i="22"/>
  <c r="C24" i="22"/>
  <c r="C23" i="22"/>
  <c r="C22" i="22"/>
  <c r="C21" i="22"/>
  <c r="C20" i="22"/>
  <c r="C19" i="22"/>
  <c r="C15" i="22"/>
  <c r="C14" i="22"/>
  <c r="C13" i="22"/>
  <c r="C12" i="22"/>
  <c r="C11" i="22"/>
  <c r="W173" i="22"/>
  <c r="U173" i="22"/>
  <c r="S173" i="22"/>
  <c r="W143" i="22"/>
  <c r="U143" i="22"/>
  <c r="S143" i="22"/>
  <c r="BD345" i="38"/>
  <c r="BC333" i="38"/>
  <c r="BC290" i="38"/>
  <c r="BC289" i="38"/>
  <c r="BC222" i="38"/>
  <c r="BC223" i="38"/>
  <c r="BD226" i="38"/>
  <c r="BC227" i="38"/>
  <c r="BC231" i="38"/>
  <c r="BD234" i="38"/>
  <c r="BC235" i="38"/>
  <c r="BD238" i="38"/>
  <c r="BC239" i="38"/>
  <c r="BD199" i="38"/>
  <c r="BC200" i="38"/>
  <c r="BC202" i="38"/>
  <c r="BC203" i="38"/>
  <c r="BC204" i="38"/>
  <c r="BC206" i="38"/>
  <c r="BC208" i="38"/>
  <c r="BD211" i="38"/>
  <c r="BD212" i="38"/>
  <c r="BD216" i="38"/>
  <c r="BD222" i="38"/>
  <c r="BD228" i="38"/>
  <c r="BD236" i="38"/>
  <c r="BD203" i="38"/>
  <c r="BC236" i="38"/>
  <c r="AN222" i="38"/>
  <c r="AT228" i="38"/>
  <c r="BB232" i="38"/>
  <c r="BB240" i="38"/>
  <c r="AN199" i="38"/>
  <c r="BB201" i="38"/>
  <c r="BB205" i="38"/>
  <c r="BB207" i="38"/>
  <c r="BB209" i="38"/>
  <c r="BB213" i="38"/>
  <c r="BB215" i="38"/>
  <c r="Q366" i="38"/>
  <c r="AX366" i="38"/>
  <c r="Q365" i="38"/>
  <c r="AL365" i="38"/>
  <c r="Q364" i="38"/>
  <c r="AH364" i="38"/>
  <c r="Q363" i="38"/>
  <c r="Q328" i="38"/>
  <c r="R328" i="38"/>
  <c r="Q327" i="38"/>
  <c r="AA327" i="38"/>
  <c r="R327" i="38"/>
  <c r="AT55" i="38"/>
  <c r="AO28" i="38"/>
  <c r="AQ28" i="38"/>
  <c r="AS28" i="38"/>
  <c r="Q11" i="38"/>
  <c r="R11" i="38"/>
  <c r="BC153" i="38"/>
  <c r="BC155" i="38"/>
  <c r="BC156" i="38"/>
  <c r="BD157" i="38"/>
  <c r="BC160" i="38"/>
  <c r="BD162" i="38"/>
  <c r="BD166" i="38"/>
  <c r="BC168" i="38"/>
  <c r="BD170" i="38"/>
  <c r="BD172" i="38"/>
  <c r="BD176" i="38"/>
  <c r="BC177" i="38"/>
  <c r="BD178" i="38"/>
  <c r="BD179" i="38"/>
  <c r="BD180" i="38"/>
  <c r="BD182" i="38"/>
  <c r="BD183" i="38"/>
  <c r="BC184" i="38"/>
  <c r="BC185" i="38"/>
  <c r="BD188" i="38"/>
  <c r="BD189" i="38"/>
  <c r="BD192" i="38"/>
  <c r="BD193" i="38"/>
  <c r="BD194" i="38"/>
  <c r="BD153" i="38"/>
  <c r="BD171" i="38"/>
  <c r="AL28" i="38"/>
  <c r="BC165" i="38"/>
  <c r="AJ28" i="38"/>
  <c r="AG153" i="38"/>
  <c r="AG176" i="38"/>
  <c r="AH28" i="38"/>
  <c r="AM54" i="38"/>
  <c r="AM55" i="38"/>
  <c r="BD109" i="38"/>
  <c r="BD114" i="38"/>
  <c r="BD118" i="38"/>
  <c r="BD120" i="38"/>
  <c r="BC124" i="38"/>
  <c r="BD125" i="38"/>
  <c r="BC126" i="38"/>
  <c r="AD290" i="38"/>
  <c r="AE28" i="38"/>
  <c r="AB290" i="38"/>
  <c r="AC28" i="38"/>
  <c r="Z107" i="38"/>
  <c r="BB112" i="38"/>
  <c r="Z290" i="38"/>
  <c r="AA28" i="38"/>
  <c r="AF28" i="38"/>
  <c r="AF54" i="38"/>
  <c r="AE363" i="38"/>
  <c r="Z149" i="38"/>
  <c r="R149" i="38"/>
  <c r="Z148" i="38"/>
  <c r="R148" i="38"/>
  <c r="Z147" i="38"/>
  <c r="R147" i="38"/>
  <c r="Z146" i="38"/>
  <c r="R146" i="38"/>
  <c r="AB146" i="38"/>
  <c r="BC146" i="38"/>
  <c r="Z145" i="38"/>
  <c r="R145" i="38"/>
  <c r="Z144" i="38"/>
  <c r="R144" i="38"/>
  <c r="Z143" i="38"/>
  <c r="R143" i="38"/>
  <c r="Z142" i="38"/>
  <c r="R142" i="38"/>
  <c r="Z141" i="38"/>
  <c r="R141" i="38"/>
  <c r="Z140" i="38"/>
  <c r="R140" i="38"/>
  <c r="Z139" i="38"/>
  <c r="R139" i="38"/>
  <c r="Z138" i="38"/>
  <c r="R138" i="38"/>
  <c r="Z137" i="38"/>
  <c r="R137" i="38"/>
  <c r="AB137" i="38"/>
  <c r="Z136" i="38"/>
  <c r="R136" i="38"/>
  <c r="Z135" i="38"/>
  <c r="R135" i="38"/>
  <c r="Z134" i="38"/>
  <c r="R134" i="38"/>
  <c r="Z133" i="38"/>
  <c r="R133" i="38"/>
  <c r="Z132" i="38"/>
  <c r="R132" i="38"/>
  <c r="Z131" i="38"/>
  <c r="R131" i="38"/>
  <c r="Z130" i="38"/>
  <c r="R130" i="38"/>
  <c r="BD246" i="38"/>
  <c r="BD247" i="38"/>
  <c r="BD248" i="38"/>
  <c r="BD251" i="38"/>
  <c r="BD254" i="38"/>
  <c r="BC255" i="38"/>
  <c r="BD256" i="38"/>
  <c r="BC259" i="38"/>
  <c r="BD262" i="38"/>
  <c r="BD263" i="38"/>
  <c r="BD264" i="38"/>
  <c r="AZ28" i="38"/>
  <c r="BC251" i="38"/>
  <c r="AX28" i="38"/>
  <c r="AU245" i="38"/>
  <c r="BB247" i="38"/>
  <c r="AV28" i="38"/>
  <c r="BA54" i="38"/>
  <c r="BA55" i="38"/>
  <c r="BD277" i="38"/>
  <c r="BC275" i="38"/>
  <c r="BD273" i="38"/>
  <c r="BD269" i="38"/>
  <c r="AU268" i="38"/>
  <c r="V327" i="38"/>
  <c r="BC61" i="38"/>
  <c r="BD63" i="38"/>
  <c r="BC65" i="38"/>
  <c r="BD66" i="38"/>
  <c r="BC69" i="38"/>
  <c r="BC71" i="38"/>
  <c r="BD72" i="38"/>
  <c r="BC73" i="38"/>
  <c r="BC75" i="38"/>
  <c r="BC76" i="38"/>
  <c r="BC77" i="38"/>
  <c r="BC79" i="38"/>
  <c r="BC86" i="38"/>
  <c r="BD87" i="38"/>
  <c r="BD89" i="38"/>
  <c r="BC90" i="38"/>
  <c r="BD92" i="38"/>
  <c r="BC94" i="38"/>
  <c r="BD95" i="38"/>
  <c r="BC97" i="38"/>
  <c r="BD101" i="38"/>
  <c r="V28" i="38"/>
  <c r="BC28" i="38"/>
  <c r="BC55" i="38"/>
  <c r="S61" i="38"/>
  <c r="BB61" i="38"/>
  <c r="BB63" i="38"/>
  <c r="S84" i="38"/>
  <c r="BB84" i="38"/>
  <c r="BB102" i="38"/>
  <c r="T28" i="38"/>
  <c r="BB28" i="38"/>
  <c r="BD80" i="38"/>
  <c r="BD73" i="38"/>
  <c r="BD68" i="38"/>
  <c r="BD65" i="38"/>
  <c r="BD54" i="38"/>
  <c r="X28" i="38"/>
  <c r="E39" i="22"/>
  <c r="Q39" i="22"/>
  <c r="T39" i="22"/>
  <c r="V39" i="22"/>
  <c r="X39" i="22"/>
  <c r="Y39" i="22"/>
  <c r="E38" i="22"/>
  <c r="Q38" i="22"/>
  <c r="T38" i="22"/>
  <c r="V38" i="22"/>
  <c r="X38" i="22"/>
  <c r="Y38" i="22"/>
  <c r="E37" i="22"/>
  <c r="Q37" i="22"/>
  <c r="T37" i="22"/>
  <c r="V37" i="22"/>
  <c r="X37" i="22"/>
  <c r="Y37" i="22"/>
  <c r="E36" i="22"/>
  <c r="Q36" i="22"/>
  <c r="T36" i="22"/>
  <c r="V36" i="22"/>
  <c r="X36" i="22"/>
  <c r="Y36" i="22"/>
  <c r="E35" i="22"/>
  <c r="Q35" i="22"/>
  <c r="T35" i="22"/>
  <c r="V35" i="22"/>
  <c r="X35" i="22"/>
  <c r="Y35" i="22"/>
  <c r="BL411" i="39"/>
  <c r="BA411" i="39"/>
  <c r="AT411" i="39"/>
  <c r="AM411" i="39"/>
  <c r="AF411" i="39"/>
  <c r="S374" i="38"/>
  <c r="U374" i="38"/>
  <c r="X365" i="38"/>
  <c r="W374" i="38"/>
  <c r="Z374" i="38"/>
  <c r="AB374" i="38"/>
  <c r="AD374" i="38"/>
  <c r="AG374" i="38"/>
  <c r="AI374" i="38"/>
  <c r="AK374" i="38"/>
  <c r="AN374" i="38"/>
  <c r="AP374" i="38"/>
  <c r="AR374" i="38"/>
  <c r="AU374" i="38"/>
  <c r="AW374" i="38"/>
  <c r="AY374" i="38"/>
  <c r="Y411" i="39"/>
  <c r="Y127" i="29"/>
  <c r="Y139" i="30"/>
  <c r="W133" i="22"/>
  <c r="W137" i="22"/>
  <c r="W138" i="22"/>
  <c r="W154" i="22"/>
  <c r="W158" i="22"/>
  <c r="W162" i="22"/>
  <c r="W170" i="22"/>
  <c r="W175" i="22"/>
  <c r="U133" i="22"/>
  <c r="U137" i="22"/>
  <c r="U138" i="22"/>
  <c r="U154" i="22"/>
  <c r="U158" i="22"/>
  <c r="U162" i="22"/>
  <c r="U170" i="22"/>
  <c r="U175" i="22"/>
  <c r="S133" i="22"/>
  <c r="S137" i="22"/>
  <c r="S138" i="22"/>
  <c r="S154" i="22"/>
  <c r="S158" i="22"/>
  <c r="S162" i="22"/>
  <c r="S170" i="22"/>
  <c r="S175" i="22"/>
  <c r="Y143" i="22"/>
  <c r="BH2" i="39"/>
  <c r="BB2" i="39"/>
  <c r="AU2" i="39"/>
  <c r="AN2" i="39"/>
  <c r="BA2" i="39"/>
  <c r="AT2" i="39"/>
  <c r="AG2" i="39"/>
  <c r="Z2" i="39"/>
  <c r="S2" i="39"/>
  <c r="AM456" i="39"/>
  <c r="AM2" i="39"/>
  <c r="Y456" i="39"/>
  <c r="Y2" i="39"/>
  <c r="AU3" i="38"/>
  <c r="AN3" i="38"/>
  <c r="AG3" i="38"/>
  <c r="Z3" i="38"/>
  <c r="S3" i="38"/>
  <c r="C165" i="29"/>
  <c r="C451" i="39"/>
  <c r="C150" i="29"/>
  <c r="C155" i="30"/>
  <c r="C173" i="22"/>
  <c r="C374" i="38"/>
  <c r="Y165" i="29"/>
  <c r="U157" i="29"/>
  <c r="U166" i="29"/>
  <c r="W157" i="29"/>
  <c r="W166" i="29"/>
  <c r="U155" i="30"/>
  <c r="R159" i="30"/>
  <c r="U159" i="30"/>
  <c r="U161" i="30"/>
  <c r="W159" i="30"/>
  <c r="W155" i="30"/>
  <c r="W161" i="30"/>
  <c r="S155" i="30"/>
  <c r="S159" i="30"/>
  <c r="S161" i="30"/>
  <c r="BL452" i="39"/>
  <c r="BH452" i="39"/>
  <c r="BA452" i="39"/>
  <c r="AT452" i="39"/>
  <c r="AM452" i="39"/>
  <c r="AF452" i="39"/>
  <c r="Y452" i="39"/>
  <c r="BJ451" i="39"/>
  <c r="BK451" i="39"/>
  <c r="BL451" i="39"/>
  <c r="BH451" i="39"/>
  <c r="BA451" i="39"/>
  <c r="AT451" i="39"/>
  <c r="AM451" i="39"/>
  <c r="AF451" i="39"/>
  <c r="Y451" i="39"/>
  <c r="BL450" i="39"/>
  <c r="BL449" i="39"/>
  <c r="BL448" i="39"/>
  <c r="BL447" i="39"/>
  <c r="Y150" i="29"/>
  <c r="Y155" i="30"/>
  <c r="Y173" i="22"/>
  <c r="BL456" i="39"/>
  <c r="Q4" i="39"/>
  <c r="S16" i="22"/>
  <c r="U16" i="22"/>
  <c r="W16" i="22"/>
  <c r="Y16" i="22"/>
  <c r="AM7" i="39"/>
  <c r="AT7" i="39"/>
  <c r="BA7" i="39"/>
  <c r="BH7" i="39"/>
  <c r="AF7" i="39"/>
  <c r="BL394" i="39"/>
  <c r="BH394" i="39"/>
  <c r="BA394" i="39"/>
  <c r="AT394" i="39"/>
  <c r="Y7" i="39"/>
  <c r="Y6" i="29"/>
  <c r="Y6" i="30"/>
  <c r="Y6" i="22"/>
  <c r="BH9" i="39"/>
  <c r="BA9" i="39"/>
  <c r="AT9" i="39"/>
  <c r="AM9" i="39"/>
  <c r="AF9" i="39"/>
  <c r="Y9" i="39"/>
  <c r="BA7" i="38"/>
  <c r="AT7" i="38"/>
  <c r="AM7" i="38"/>
  <c r="AF7" i="38"/>
  <c r="Y7" i="38"/>
  <c r="D51" i="22"/>
  <c r="D52" i="22"/>
  <c r="D53" i="22"/>
  <c r="R168" i="29"/>
  <c r="U168" i="29"/>
  <c r="W168" i="29"/>
  <c r="S168" i="29"/>
  <c r="U32" i="22"/>
  <c r="U33" i="22"/>
  <c r="U40" i="22"/>
  <c r="U56" i="22"/>
  <c r="U57" i="22"/>
  <c r="U58" i="22"/>
  <c r="U81" i="22"/>
  <c r="U104" i="22"/>
  <c r="U105" i="22"/>
  <c r="U124" i="22"/>
  <c r="U112" i="22"/>
  <c r="U116" i="22"/>
  <c r="U117" i="22"/>
  <c r="U126" i="22"/>
  <c r="R128" i="22"/>
  <c r="U128" i="22"/>
  <c r="W32" i="22"/>
  <c r="W33" i="22"/>
  <c r="W40" i="22"/>
  <c r="W56" i="22"/>
  <c r="W57" i="22"/>
  <c r="W58" i="22"/>
  <c r="W81" i="22"/>
  <c r="W104" i="22"/>
  <c r="W105" i="22"/>
  <c r="W124" i="22"/>
  <c r="W112" i="22"/>
  <c r="W116" i="22"/>
  <c r="W117" i="22"/>
  <c r="W126" i="22"/>
  <c r="W128" i="22"/>
  <c r="S32" i="22"/>
  <c r="S33" i="22"/>
  <c r="Y33" i="22"/>
  <c r="S56" i="22"/>
  <c r="S124" i="22"/>
  <c r="S112" i="22"/>
  <c r="S116" i="22"/>
  <c r="S117" i="22"/>
  <c r="S81" i="22"/>
  <c r="S104" i="22"/>
  <c r="S105" i="22"/>
  <c r="BJ433" i="39"/>
  <c r="BK433" i="39"/>
  <c r="BI433" i="39"/>
  <c r="BL433" i="39"/>
  <c r="BH433" i="39"/>
  <c r="BA433" i="39"/>
  <c r="AT433" i="39"/>
  <c r="AM433" i="39"/>
  <c r="AF433" i="39"/>
  <c r="Y433" i="39"/>
  <c r="BL454" i="39"/>
  <c r="BH454" i="39"/>
  <c r="BA454" i="39"/>
  <c r="AT454" i="39"/>
  <c r="AM454" i="39"/>
  <c r="Y454" i="39"/>
  <c r="BI445" i="39"/>
  <c r="BJ445" i="39"/>
  <c r="BK445" i="39"/>
  <c r="BL445" i="39"/>
  <c r="BH445" i="39"/>
  <c r="BA445" i="39"/>
  <c r="AT445" i="39"/>
  <c r="AM445" i="39"/>
  <c r="AF445" i="39"/>
  <c r="Y445" i="39"/>
  <c r="BL444" i="39"/>
  <c r="BL443" i="39"/>
  <c r="BL442" i="39"/>
  <c r="BL441" i="39"/>
  <c r="BL440" i="39"/>
  <c r="BI437" i="39"/>
  <c r="BJ437" i="39"/>
  <c r="BK437" i="39"/>
  <c r="BL437" i="39"/>
  <c r="BH437" i="39"/>
  <c r="BA437" i="39"/>
  <c r="AT437" i="39"/>
  <c r="AM437" i="39"/>
  <c r="AF437" i="39"/>
  <c r="Y437" i="39"/>
  <c r="BI426" i="39"/>
  <c r="BJ426" i="39"/>
  <c r="BK426" i="39"/>
  <c r="BL426" i="39"/>
  <c r="BH426" i="39"/>
  <c r="BA426" i="39"/>
  <c r="AT426" i="39"/>
  <c r="AM426" i="39"/>
  <c r="AF426" i="39"/>
  <c r="Y426" i="39"/>
  <c r="BL425" i="39"/>
  <c r="D425" i="39"/>
  <c r="BL424" i="39"/>
  <c r="D424" i="39"/>
  <c r="BI422" i="39"/>
  <c r="BJ422" i="39"/>
  <c r="BK422" i="39"/>
  <c r="BL422" i="39"/>
  <c r="BH422" i="39"/>
  <c r="BA422" i="39"/>
  <c r="AT422" i="39"/>
  <c r="AM422" i="39"/>
  <c r="AF422" i="39"/>
  <c r="Y422" i="39"/>
  <c r="BI399" i="39"/>
  <c r="BI403" i="39"/>
  <c r="BI404" i="39"/>
  <c r="BJ399" i="39"/>
  <c r="BJ403" i="39"/>
  <c r="BJ404" i="39"/>
  <c r="BK399" i="39"/>
  <c r="BK403" i="39"/>
  <c r="BK404" i="39"/>
  <c r="BL404" i="39"/>
  <c r="BH404" i="39"/>
  <c r="BA404" i="39"/>
  <c r="AT404" i="39"/>
  <c r="AM404" i="39"/>
  <c r="AF404" i="39"/>
  <c r="Y404" i="39"/>
  <c r="BL403" i="39"/>
  <c r="BH403" i="39"/>
  <c r="BA403" i="39"/>
  <c r="AT403" i="39"/>
  <c r="AM403" i="39"/>
  <c r="AF403" i="39"/>
  <c r="Y403" i="39"/>
  <c r="BL402" i="39"/>
  <c r="C402" i="39"/>
  <c r="BL401" i="39"/>
  <c r="C401" i="39"/>
  <c r="BL399" i="39"/>
  <c r="BH399" i="39"/>
  <c r="BA399" i="39"/>
  <c r="AT399" i="39"/>
  <c r="AM399" i="39"/>
  <c r="AF399" i="39"/>
  <c r="Y399" i="39"/>
  <c r="BL392" i="39"/>
  <c r="BH392" i="39"/>
  <c r="BA392" i="39"/>
  <c r="AT392" i="39"/>
  <c r="AM392" i="39"/>
  <c r="AF392" i="39"/>
  <c r="Y392" i="39"/>
  <c r="BL390" i="39"/>
  <c r="BH390" i="39"/>
  <c r="C390" i="39"/>
  <c r="BL388" i="39"/>
  <c r="BA388" i="39"/>
  <c r="C388" i="39"/>
  <c r="BL386" i="39"/>
  <c r="AT386" i="39"/>
  <c r="C386" i="39"/>
  <c r="BL384" i="39"/>
  <c r="AM384" i="39"/>
  <c r="C384" i="39"/>
  <c r="BL382" i="39"/>
  <c r="AF382" i="39"/>
  <c r="C382" i="39"/>
  <c r="BL380" i="39"/>
  <c r="Y380" i="39"/>
  <c r="C380" i="39"/>
  <c r="BL378" i="39"/>
  <c r="BH378" i="39"/>
  <c r="BA378" i="39"/>
  <c r="AT378" i="39"/>
  <c r="AM378" i="39"/>
  <c r="AF378" i="39"/>
  <c r="Y378" i="39"/>
  <c r="BI376" i="39"/>
  <c r="BJ376" i="39"/>
  <c r="BK376" i="39"/>
  <c r="BL376" i="39"/>
  <c r="BH376" i="39"/>
  <c r="BA376" i="39"/>
  <c r="AT376" i="39"/>
  <c r="AM376" i="39"/>
  <c r="AF376" i="39"/>
  <c r="Y376" i="39"/>
  <c r="BI364" i="39"/>
  <c r="BI368" i="39"/>
  <c r="BI369" i="39"/>
  <c r="BJ364" i="39"/>
  <c r="BJ368" i="39"/>
  <c r="BJ369" i="39"/>
  <c r="BK364" i="39"/>
  <c r="BK368" i="39"/>
  <c r="BK369" i="39"/>
  <c r="BL369" i="39"/>
  <c r="BH369" i="39"/>
  <c r="BA369" i="39"/>
  <c r="AT369" i="39"/>
  <c r="AM369" i="39"/>
  <c r="AF369" i="39"/>
  <c r="Y369" i="39"/>
  <c r="BL368" i="39"/>
  <c r="BH368" i="39"/>
  <c r="BA368" i="39"/>
  <c r="AT368" i="39"/>
  <c r="AM368" i="39"/>
  <c r="AF368" i="39"/>
  <c r="Y368" i="39"/>
  <c r="BL367" i="39"/>
  <c r="BL366" i="39"/>
  <c r="BL364" i="39"/>
  <c r="BH364" i="39"/>
  <c r="BA364" i="39"/>
  <c r="AT364" i="39"/>
  <c r="AM364" i="39"/>
  <c r="AF364" i="39"/>
  <c r="Y364" i="39"/>
  <c r="BL363" i="39"/>
  <c r="BL362" i="39"/>
  <c r="BL361" i="39"/>
  <c r="BL360" i="39"/>
  <c r="BL359" i="39"/>
  <c r="BI357" i="39"/>
  <c r="BL357" i="39"/>
  <c r="BH357" i="39"/>
  <c r="BA357" i="39"/>
  <c r="AT357" i="39"/>
  <c r="AM357" i="39"/>
  <c r="AF357" i="39"/>
  <c r="Y357" i="39"/>
  <c r="BL356" i="39"/>
  <c r="BH356" i="39"/>
  <c r="BA356" i="39"/>
  <c r="AT356" i="39"/>
  <c r="AM356" i="39"/>
  <c r="AF356" i="39"/>
  <c r="Y356" i="39"/>
  <c r="BL355" i="39"/>
  <c r="BH355" i="39"/>
  <c r="BA355" i="39"/>
  <c r="AT355" i="39"/>
  <c r="AM355" i="39"/>
  <c r="AF355" i="39"/>
  <c r="Y355" i="39"/>
  <c r="BI334" i="39"/>
  <c r="BI335" i="39"/>
  <c r="BI336" i="39"/>
  <c r="BI337" i="39"/>
  <c r="BI338" i="39"/>
  <c r="BI339" i="39"/>
  <c r="BI340" i="39"/>
  <c r="BI341" i="39"/>
  <c r="BI342" i="39"/>
  <c r="BI343" i="39"/>
  <c r="BI344" i="39"/>
  <c r="BI345" i="39"/>
  <c r="BI346" i="39"/>
  <c r="BI347" i="39"/>
  <c r="BI348" i="39"/>
  <c r="BI349" i="39"/>
  <c r="BI350" i="39"/>
  <c r="BI351" i="39"/>
  <c r="BI352" i="39"/>
  <c r="BI353" i="39"/>
  <c r="BI354" i="39"/>
  <c r="BJ334" i="39"/>
  <c r="BJ335" i="39"/>
  <c r="BJ336" i="39"/>
  <c r="BJ337" i="39"/>
  <c r="BJ338" i="39"/>
  <c r="BJ339" i="39"/>
  <c r="BJ340" i="39"/>
  <c r="BJ341" i="39"/>
  <c r="BJ342" i="39"/>
  <c r="BJ343" i="39"/>
  <c r="BJ344" i="39"/>
  <c r="BJ345" i="39"/>
  <c r="BJ346" i="39"/>
  <c r="BJ347" i="39"/>
  <c r="BJ348" i="39"/>
  <c r="BJ349" i="39"/>
  <c r="BJ350" i="39"/>
  <c r="BJ351" i="39"/>
  <c r="BJ352" i="39"/>
  <c r="BJ353" i="39"/>
  <c r="BJ354" i="39"/>
  <c r="BK334" i="39"/>
  <c r="BK335" i="39"/>
  <c r="BK336" i="39"/>
  <c r="BK337" i="39"/>
  <c r="BK338" i="39"/>
  <c r="BK339" i="39"/>
  <c r="BK340" i="39"/>
  <c r="BK341" i="39"/>
  <c r="BK342" i="39"/>
  <c r="BK343" i="39"/>
  <c r="BK344" i="39"/>
  <c r="BK345" i="39"/>
  <c r="BK346" i="39"/>
  <c r="BK347" i="39"/>
  <c r="BK348" i="39"/>
  <c r="BK349" i="39"/>
  <c r="BK350" i="39"/>
  <c r="BK351" i="39"/>
  <c r="BK352" i="39"/>
  <c r="BK353" i="39"/>
  <c r="BK354" i="39"/>
  <c r="BL354" i="39"/>
  <c r="BH354" i="39"/>
  <c r="BL353" i="39"/>
  <c r="BL352" i="39"/>
  <c r="BL351" i="39"/>
  <c r="BL350" i="39"/>
  <c r="BL349" i="39"/>
  <c r="BL348" i="39"/>
  <c r="BL347" i="39"/>
  <c r="BL346" i="39"/>
  <c r="BL345" i="39"/>
  <c r="BL344" i="39"/>
  <c r="BL343" i="39"/>
  <c r="BL342" i="39"/>
  <c r="BL341" i="39"/>
  <c r="BL340" i="39"/>
  <c r="BL339" i="39"/>
  <c r="BL338" i="39"/>
  <c r="BL337" i="39"/>
  <c r="BL336" i="39"/>
  <c r="BL335" i="39"/>
  <c r="BL334" i="39"/>
  <c r="G333" i="39"/>
  <c r="F333" i="39"/>
  <c r="E333" i="39"/>
  <c r="BI311" i="39"/>
  <c r="BI312" i="39"/>
  <c r="BI313" i="39"/>
  <c r="BI314" i="39"/>
  <c r="BI315" i="39"/>
  <c r="BI316" i="39"/>
  <c r="BI317" i="39"/>
  <c r="BI318" i="39"/>
  <c r="BI319" i="39"/>
  <c r="BI320" i="39"/>
  <c r="BI321" i="39"/>
  <c r="BI322" i="39"/>
  <c r="BI323" i="39"/>
  <c r="BI324" i="39"/>
  <c r="BI325" i="39"/>
  <c r="BI326" i="39"/>
  <c r="BI327" i="39"/>
  <c r="BI328" i="39"/>
  <c r="BI329" i="39"/>
  <c r="BI330" i="39"/>
  <c r="BI331" i="39"/>
  <c r="BJ311" i="39"/>
  <c r="BJ312" i="39"/>
  <c r="BJ313" i="39"/>
  <c r="BJ314" i="39"/>
  <c r="BJ315" i="39"/>
  <c r="BJ316" i="39"/>
  <c r="BJ317" i="39"/>
  <c r="BJ318" i="39"/>
  <c r="BJ319" i="39"/>
  <c r="BJ320" i="39"/>
  <c r="BJ321" i="39"/>
  <c r="BJ322" i="39"/>
  <c r="BJ323" i="39"/>
  <c r="BJ324" i="39"/>
  <c r="BJ325" i="39"/>
  <c r="BJ326" i="39"/>
  <c r="BJ327" i="39"/>
  <c r="BJ328" i="39"/>
  <c r="BJ329" i="39"/>
  <c r="BJ330" i="39"/>
  <c r="BJ331" i="39"/>
  <c r="BK311" i="39"/>
  <c r="BK312" i="39"/>
  <c r="BK313" i="39"/>
  <c r="BK314" i="39"/>
  <c r="BK315" i="39"/>
  <c r="BK316" i="39"/>
  <c r="BK317" i="39"/>
  <c r="BK318" i="39"/>
  <c r="BK319" i="39"/>
  <c r="BK320" i="39"/>
  <c r="BK321" i="39"/>
  <c r="BK322" i="39"/>
  <c r="BK323" i="39"/>
  <c r="BK324" i="39"/>
  <c r="BK325" i="39"/>
  <c r="BK326" i="39"/>
  <c r="BK327" i="39"/>
  <c r="BK328" i="39"/>
  <c r="BK329" i="39"/>
  <c r="BK330" i="39"/>
  <c r="BK331" i="39"/>
  <c r="BL331" i="39"/>
  <c r="BH331" i="39"/>
  <c r="BL330" i="39"/>
  <c r="BL329" i="39"/>
  <c r="BL328" i="39"/>
  <c r="BL327" i="39"/>
  <c r="BL326" i="39"/>
  <c r="BL325" i="39"/>
  <c r="BL324" i="39"/>
  <c r="BL323" i="39"/>
  <c r="BL322" i="39"/>
  <c r="BL321" i="39"/>
  <c r="BL320" i="39"/>
  <c r="BL319" i="39"/>
  <c r="BL318" i="39"/>
  <c r="BL317" i="39"/>
  <c r="BL316" i="39"/>
  <c r="BL315" i="39"/>
  <c r="BL314" i="39"/>
  <c r="BL313" i="39"/>
  <c r="BL312" i="39"/>
  <c r="BL311" i="39"/>
  <c r="G310" i="39"/>
  <c r="F310" i="39"/>
  <c r="E310" i="39"/>
  <c r="C309" i="39"/>
  <c r="BI284" i="39"/>
  <c r="BI285" i="39"/>
  <c r="BI286" i="39"/>
  <c r="BI287" i="39"/>
  <c r="BI288" i="39"/>
  <c r="BI289" i="39"/>
  <c r="BI290" i="39"/>
  <c r="BI291" i="39"/>
  <c r="BI292" i="39"/>
  <c r="BI293" i="39"/>
  <c r="BI294" i="39"/>
  <c r="BI295" i="39"/>
  <c r="BI296" i="39"/>
  <c r="BI297" i="39"/>
  <c r="BI298" i="39"/>
  <c r="BI299" i="39"/>
  <c r="BI300" i="39"/>
  <c r="BI301" i="39"/>
  <c r="BI302" i="39"/>
  <c r="BI303" i="39"/>
  <c r="BI304" i="39"/>
  <c r="BI305" i="39"/>
  <c r="BI306" i="39"/>
  <c r="BI307" i="39"/>
  <c r="BI308" i="39"/>
  <c r="BJ284" i="39"/>
  <c r="BJ285" i="39"/>
  <c r="BJ286" i="39"/>
  <c r="BJ287" i="39"/>
  <c r="BJ288" i="39"/>
  <c r="BJ289" i="39"/>
  <c r="BJ290" i="39"/>
  <c r="BJ291" i="39"/>
  <c r="BJ292" i="39"/>
  <c r="BJ293" i="39"/>
  <c r="BJ294" i="39"/>
  <c r="BJ295" i="39"/>
  <c r="BJ296" i="39"/>
  <c r="BJ297" i="39"/>
  <c r="BJ298" i="39"/>
  <c r="BJ299" i="39"/>
  <c r="BJ300" i="39"/>
  <c r="BJ301" i="39"/>
  <c r="BJ302" i="39"/>
  <c r="BJ303" i="39"/>
  <c r="BJ304" i="39"/>
  <c r="BJ305" i="39"/>
  <c r="BJ306" i="39"/>
  <c r="BJ307" i="39"/>
  <c r="BJ308" i="39"/>
  <c r="BK284" i="39"/>
  <c r="BK285" i="39"/>
  <c r="BK286" i="39"/>
  <c r="BK287" i="39"/>
  <c r="BK288" i="39"/>
  <c r="BK289" i="39"/>
  <c r="BK290" i="39"/>
  <c r="BK291" i="39"/>
  <c r="BK292" i="39"/>
  <c r="BK293" i="39"/>
  <c r="BK294" i="39"/>
  <c r="BK295" i="39"/>
  <c r="BK296" i="39"/>
  <c r="BK297" i="39"/>
  <c r="BK298" i="39"/>
  <c r="BK299" i="39"/>
  <c r="BK300" i="39"/>
  <c r="BK301" i="39"/>
  <c r="BK302" i="39"/>
  <c r="BK303" i="39"/>
  <c r="BK304" i="39"/>
  <c r="BK305" i="39"/>
  <c r="BK306" i="39"/>
  <c r="BK307" i="39"/>
  <c r="BK308" i="39"/>
  <c r="BL308" i="39"/>
  <c r="BA308" i="39"/>
  <c r="BL307" i="39"/>
  <c r="BL306" i="39"/>
  <c r="BL305" i="39"/>
  <c r="BL304" i="39"/>
  <c r="BL303" i="39"/>
  <c r="BL302" i="39"/>
  <c r="BL301" i="39"/>
  <c r="BL300" i="39"/>
  <c r="BL299" i="39"/>
  <c r="BL298" i="39"/>
  <c r="BL297" i="39"/>
  <c r="BL296" i="39"/>
  <c r="BL295" i="39"/>
  <c r="BL294" i="39"/>
  <c r="BL293" i="39"/>
  <c r="BL292" i="39"/>
  <c r="BL291" i="39"/>
  <c r="BL290" i="39"/>
  <c r="BL289" i="39"/>
  <c r="BL288" i="39"/>
  <c r="BL287" i="39"/>
  <c r="BL286" i="39"/>
  <c r="BL285" i="39"/>
  <c r="BL284" i="39"/>
  <c r="G283" i="39"/>
  <c r="F283" i="39"/>
  <c r="E283" i="39"/>
  <c r="BI261" i="39"/>
  <c r="BI262" i="39"/>
  <c r="BI263" i="39"/>
  <c r="BI264" i="39"/>
  <c r="BI265" i="39"/>
  <c r="BI266" i="39"/>
  <c r="BI267" i="39"/>
  <c r="BI268" i="39"/>
  <c r="BI269" i="39"/>
  <c r="BI270" i="39"/>
  <c r="BI271" i="39"/>
  <c r="BI272" i="39"/>
  <c r="BI273" i="39"/>
  <c r="BI274" i="39"/>
  <c r="BI275" i="39"/>
  <c r="BI276" i="39"/>
  <c r="BI277" i="39"/>
  <c r="BI278" i="39"/>
  <c r="BI279" i="39"/>
  <c r="BI280" i="39"/>
  <c r="BI281" i="39"/>
  <c r="BJ261" i="39"/>
  <c r="BJ262" i="39"/>
  <c r="BJ263" i="39"/>
  <c r="BJ264" i="39"/>
  <c r="BJ265" i="39"/>
  <c r="BJ266" i="39"/>
  <c r="BJ267" i="39"/>
  <c r="BJ268" i="39"/>
  <c r="BJ269" i="39"/>
  <c r="BJ270" i="39"/>
  <c r="BJ271" i="39"/>
  <c r="BJ272" i="39"/>
  <c r="BJ273" i="39"/>
  <c r="BJ274" i="39"/>
  <c r="BJ275" i="39"/>
  <c r="BJ276" i="39"/>
  <c r="BJ277" i="39"/>
  <c r="BJ278" i="39"/>
  <c r="BJ279" i="39"/>
  <c r="BJ280" i="39"/>
  <c r="BJ281" i="39"/>
  <c r="BK261" i="39"/>
  <c r="BK262" i="39"/>
  <c r="BK263" i="39"/>
  <c r="BK264" i="39"/>
  <c r="BK265" i="39"/>
  <c r="BK266" i="39"/>
  <c r="BK267" i="39"/>
  <c r="BK268" i="39"/>
  <c r="BK269" i="39"/>
  <c r="BK270" i="39"/>
  <c r="BK271" i="39"/>
  <c r="BK272" i="39"/>
  <c r="BK273" i="39"/>
  <c r="BK274" i="39"/>
  <c r="BK275" i="39"/>
  <c r="BK276" i="39"/>
  <c r="BK277" i="39"/>
  <c r="BK278" i="39"/>
  <c r="BK279" i="39"/>
  <c r="BK280" i="39"/>
  <c r="BK281" i="39"/>
  <c r="BL281" i="39"/>
  <c r="BA281" i="39"/>
  <c r="BL280" i="39"/>
  <c r="BL279" i="39"/>
  <c r="BL278" i="39"/>
  <c r="BL277" i="39"/>
  <c r="BL276" i="39"/>
  <c r="BL275" i="39"/>
  <c r="BL274" i="39"/>
  <c r="BL273" i="39"/>
  <c r="BL272" i="39"/>
  <c r="BL271" i="39"/>
  <c r="BL270" i="39"/>
  <c r="BL269" i="39"/>
  <c r="BL268" i="39"/>
  <c r="BL267" i="39"/>
  <c r="BL266" i="39"/>
  <c r="BL265" i="39"/>
  <c r="BL264" i="39"/>
  <c r="BL263" i="39"/>
  <c r="BL262" i="39"/>
  <c r="BL261" i="39"/>
  <c r="G260" i="39"/>
  <c r="F260" i="39"/>
  <c r="E260" i="39"/>
  <c r="C259" i="39"/>
  <c r="BI234" i="39"/>
  <c r="BI235" i="39"/>
  <c r="BI236" i="39"/>
  <c r="BI237" i="39"/>
  <c r="BI238" i="39"/>
  <c r="BI239" i="39"/>
  <c r="BI240" i="39"/>
  <c r="BI241" i="39"/>
  <c r="BI242" i="39"/>
  <c r="BI243" i="39"/>
  <c r="BI244" i="39"/>
  <c r="BI245" i="39"/>
  <c r="BI246" i="39"/>
  <c r="BI247" i="39"/>
  <c r="BI248" i="39"/>
  <c r="BI249" i="39"/>
  <c r="BI250" i="39"/>
  <c r="BI251" i="39"/>
  <c r="BI252" i="39"/>
  <c r="BI253" i="39"/>
  <c r="BI254" i="39"/>
  <c r="BI255" i="39"/>
  <c r="BI256" i="39"/>
  <c r="BI257" i="39"/>
  <c r="BI258" i="39"/>
  <c r="BJ234" i="39"/>
  <c r="BJ235" i="39"/>
  <c r="BJ236" i="39"/>
  <c r="BJ237" i="39"/>
  <c r="BJ238" i="39"/>
  <c r="BJ239" i="39"/>
  <c r="BJ240" i="39"/>
  <c r="BJ241" i="39"/>
  <c r="BJ242" i="39"/>
  <c r="BJ243" i="39"/>
  <c r="BJ244" i="39"/>
  <c r="BJ245" i="39"/>
  <c r="BJ246" i="39"/>
  <c r="BJ247" i="39"/>
  <c r="BJ248" i="39"/>
  <c r="BJ249" i="39"/>
  <c r="BJ250" i="39"/>
  <c r="BJ251" i="39"/>
  <c r="BJ252" i="39"/>
  <c r="BJ253" i="39"/>
  <c r="BJ254" i="39"/>
  <c r="BJ255" i="39"/>
  <c r="BJ256" i="39"/>
  <c r="BJ257" i="39"/>
  <c r="BJ258" i="39"/>
  <c r="BK234" i="39"/>
  <c r="BK235" i="39"/>
  <c r="BK236" i="39"/>
  <c r="BK237" i="39"/>
  <c r="BK238" i="39"/>
  <c r="BK239" i="39"/>
  <c r="BK240" i="39"/>
  <c r="BK241" i="39"/>
  <c r="BK242" i="39"/>
  <c r="BK243" i="39"/>
  <c r="BK244" i="39"/>
  <c r="BK245" i="39"/>
  <c r="BK246" i="39"/>
  <c r="BK247" i="39"/>
  <c r="BK248" i="39"/>
  <c r="BK249" i="39"/>
  <c r="BK250" i="39"/>
  <c r="BK251" i="39"/>
  <c r="BK252" i="39"/>
  <c r="BK253" i="39"/>
  <c r="BK254" i="39"/>
  <c r="BK255" i="39"/>
  <c r="BK256" i="39"/>
  <c r="BK257" i="39"/>
  <c r="BK258" i="39"/>
  <c r="BL258" i="39"/>
  <c r="AT258" i="39"/>
  <c r="BL257" i="39"/>
  <c r="BL256" i="39"/>
  <c r="BL255" i="39"/>
  <c r="BL254" i="39"/>
  <c r="BL253" i="39"/>
  <c r="BL252" i="39"/>
  <c r="BL251" i="39"/>
  <c r="BL250" i="39"/>
  <c r="BL249" i="39"/>
  <c r="BL248" i="39"/>
  <c r="BL247" i="39"/>
  <c r="BL246" i="39"/>
  <c r="BL245" i="39"/>
  <c r="BL244" i="39"/>
  <c r="BL243" i="39"/>
  <c r="BL242" i="39"/>
  <c r="BL241" i="39"/>
  <c r="BL240" i="39"/>
  <c r="BL239" i="39"/>
  <c r="BL238" i="39"/>
  <c r="BL237" i="39"/>
  <c r="BL236" i="39"/>
  <c r="BL235" i="39"/>
  <c r="BL234" i="39"/>
  <c r="G233" i="39"/>
  <c r="F233" i="39"/>
  <c r="E233" i="39"/>
  <c r="BI211" i="39"/>
  <c r="BI212" i="39"/>
  <c r="BI213" i="39"/>
  <c r="BI214" i="39"/>
  <c r="BI215" i="39"/>
  <c r="BI216" i="39"/>
  <c r="BI217" i="39"/>
  <c r="BI218" i="39"/>
  <c r="BI219" i="39"/>
  <c r="BI220" i="39"/>
  <c r="BI221" i="39"/>
  <c r="BI222" i="39"/>
  <c r="BI223" i="39"/>
  <c r="BI224" i="39"/>
  <c r="BI225" i="39"/>
  <c r="BI226" i="39"/>
  <c r="BI227" i="39"/>
  <c r="BI228" i="39"/>
  <c r="BI229" i="39"/>
  <c r="BI230" i="39"/>
  <c r="BI231" i="39"/>
  <c r="BJ211" i="39"/>
  <c r="BJ212" i="39"/>
  <c r="BJ213" i="39"/>
  <c r="BJ214" i="39"/>
  <c r="BJ215" i="39"/>
  <c r="BJ216" i="39"/>
  <c r="BJ217" i="39"/>
  <c r="BJ218" i="39"/>
  <c r="BJ219" i="39"/>
  <c r="BJ220" i="39"/>
  <c r="BJ221" i="39"/>
  <c r="BJ222" i="39"/>
  <c r="BJ223" i="39"/>
  <c r="BJ224" i="39"/>
  <c r="BJ225" i="39"/>
  <c r="BJ226" i="39"/>
  <c r="BJ227" i="39"/>
  <c r="BJ228" i="39"/>
  <c r="BJ229" i="39"/>
  <c r="BJ230" i="39"/>
  <c r="BJ231" i="39"/>
  <c r="BK211" i="39"/>
  <c r="BK212" i="39"/>
  <c r="BK213" i="39"/>
  <c r="BK214" i="39"/>
  <c r="BK215" i="39"/>
  <c r="BK216" i="39"/>
  <c r="BK217" i="39"/>
  <c r="BK218" i="39"/>
  <c r="BK219" i="39"/>
  <c r="BK220" i="39"/>
  <c r="BK221" i="39"/>
  <c r="BK222" i="39"/>
  <c r="BK223" i="39"/>
  <c r="BK224" i="39"/>
  <c r="BK225" i="39"/>
  <c r="BK226" i="39"/>
  <c r="BK227" i="39"/>
  <c r="BK228" i="39"/>
  <c r="BK229" i="39"/>
  <c r="BK230" i="39"/>
  <c r="BK231" i="39"/>
  <c r="BL231" i="39"/>
  <c r="AT231" i="39"/>
  <c r="BL230" i="39"/>
  <c r="BL229" i="39"/>
  <c r="BL228" i="39"/>
  <c r="BL227" i="39"/>
  <c r="BL226" i="39"/>
  <c r="BL225" i="39"/>
  <c r="BL224" i="39"/>
  <c r="BL223" i="39"/>
  <c r="BL222" i="39"/>
  <c r="BL221" i="39"/>
  <c r="BL220" i="39"/>
  <c r="BL219" i="39"/>
  <c r="BL218" i="39"/>
  <c r="BL217" i="39"/>
  <c r="BL216" i="39"/>
  <c r="BL215" i="39"/>
  <c r="BL214" i="39"/>
  <c r="BL213" i="39"/>
  <c r="BL212" i="39"/>
  <c r="BL211" i="39"/>
  <c r="G210" i="39"/>
  <c r="F210" i="39"/>
  <c r="E210" i="39"/>
  <c r="C209" i="39"/>
  <c r="BI188" i="39"/>
  <c r="BI189" i="39"/>
  <c r="BI190" i="39"/>
  <c r="BI191" i="39"/>
  <c r="BI192" i="39"/>
  <c r="BI193" i="39"/>
  <c r="BI194" i="39"/>
  <c r="BI195" i="39"/>
  <c r="BI196" i="39"/>
  <c r="BI197" i="39"/>
  <c r="BI198" i="39"/>
  <c r="BI199" i="39"/>
  <c r="BI200" i="39"/>
  <c r="BI201" i="39"/>
  <c r="BI202" i="39"/>
  <c r="BI203" i="39"/>
  <c r="BI204" i="39"/>
  <c r="BI205" i="39"/>
  <c r="BI206" i="39"/>
  <c r="BI207" i="39"/>
  <c r="BI208" i="39"/>
  <c r="BJ188" i="39"/>
  <c r="BJ189" i="39"/>
  <c r="BJ190" i="39"/>
  <c r="BJ191" i="39"/>
  <c r="BJ192" i="39"/>
  <c r="BJ193" i="39"/>
  <c r="BJ194" i="39"/>
  <c r="BJ195" i="39"/>
  <c r="BJ196" i="39"/>
  <c r="BJ197" i="39"/>
  <c r="BJ198" i="39"/>
  <c r="BJ199" i="39"/>
  <c r="BJ200" i="39"/>
  <c r="BJ201" i="39"/>
  <c r="BJ202" i="39"/>
  <c r="BJ203" i="39"/>
  <c r="BJ204" i="39"/>
  <c r="BJ205" i="39"/>
  <c r="BJ206" i="39"/>
  <c r="BJ207" i="39"/>
  <c r="BJ208" i="39"/>
  <c r="BK188" i="39"/>
  <c r="BK189" i="39"/>
  <c r="BK190" i="39"/>
  <c r="BK191" i="39"/>
  <c r="BK192" i="39"/>
  <c r="BK193" i="39"/>
  <c r="BK194" i="39"/>
  <c r="BK195" i="39"/>
  <c r="BK196" i="39"/>
  <c r="BK197" i="39"/>
  <c r="BK198" i="39"/>
  <c r="BK199" i="39"/>
  <c r="BK200" i="39"/>
  <c r="BK201" i="39"/>
  <c r="BK202" i="39"/>
  <c r="BK203" i="39"/>
  <c r="BK204" i="39"/>
  <c r="BK205" i="39"/>
  <c r="BK206" i="39"/>
  <c r="BK207" i="39"/>
  <c r="BK208" i="39"/>
  <c r="BL208" i="39"/>
  <c r="AM208" i="39"/>
  <c r="BL207" i="39"/>
  <c r="BL206" i="39"/>
  <c r="BL205" i="39"/>
  <c r="BL204" i="39"/>
  <c r="BL203" i="39"/>
  <c r="BL202" i="39"/>
  <c r="BL201" i="39"/>
  <c r="BL200" i="39"/>
  <c r="BL199" i="39"/>
  <c r="BL198" i="39"/>
  <c r="BL197" i="39"/>
  <c r="BL196" i="39"/>
  <c r="BL195" i="39"/>
  <c r="BL194" i="39"/>
  <c r="BL193" i="39"/>
  <c r="BL192" i="39"/>
  <c r="BL191" i="39"/>
  <c r="BL190" i="39"/>
  <c r="BL189" i="39"/>
  <c r="BL188" i="39"/>
  <c r="G187" i="39"/>
  <c r="F187" i="39"/>
  <c r="E187" i="39"/>
  <c r="BI165" i="39"/>
  <c r="BI166" i="39"/>
  <c r="BI167" i="39"/>
  <c r="BI168" i="39"/>
  <c r="BI169" i="39"/>
  <c r="BI170" i="39"/>
  <c r="BI171" i="39"/>
  <c r="BI172" i="39"/>
  <c r="BI173" i="39"/>
  <c r="BI174" i="39"/>
  <c r="BI175" i="39"/>
  <c r="BI176" i="39"/>
  <c r="BI177" i="39"/>
  <c r="BI178" i="39"/>
  <c r="BI179" i="39"/>
  <c r="BI180" i="39"/>
  <c r="BI181" i="39"/>
  <c r="BI182" i="39"/>
  <c r="BI183" i="39"/>
  <c r="BI184" i="39"/>
  <c r="BI185" i="39"/>
  <c r="BJ165" i="39"/>
  <c r="BJ166" i="39"/>
  <c r="BJ167" i="39"/>
  <c r="BJ168" i="39"/>
  <c r="BJ169" i="39"/>
  <c r="BJ170" i="39"/>
  <c r="BJ171" i="39"/>
  <c r="BJ172" i="39"/>
  <c r="BJ173" i="39"/>
  <c r="BJ174" i="39"/>
  <c r="BJ175" i="39"/>
  <c r="BJ176" i="39"/>
  <c r="BJ177" i="39"/>
  <c r="BJ178" i="39"/>
  <c r="BJ179" i="39"/>
  <c r="BJ180" i="39"/>
  <c r="BJ181" i="39"/>
  <c r="BJ182" i="39"/>
  <c r="BJ183" i="39"/>
  <c r="BJ184" i="39"/>
  <c r="BJ185" i="39"/>
  <c r="BK165" i="39"/>
  <c r="BK166" i="39"/>
  <c r="BK167" i="39"/>
  <c r="BK168" i="39"/>
  <c r="BK169" i="39"/>
  <c r="BK170" i="39"/>
  <c r="BK171" i="39"/>
  <c r="BK172" i="39"/>
  <c r="BK173" i="39"/>
  <c r="BK174" i="39"/>
  <c r="BK175" i="39"/>
  <c r="BK176" i="39"/>
  <c r="BK177" i="39"/>
  <c r="BK178" i="39"/>
  <c r="BK179" i="39"/>
  <c r="BK180" i="39"/>
  <c r="BK181" i="39"/>
  <c r="BK182" i="39"/>
  <c r="BK183" i="39"/>
  <c r="BK184" i="39"/>
  <c r="BK185" i="39"/>
  <c r="BL185" i="39"/>
  <c r="AM185" i="39"/>
  <c r="BL184" i="39"/>
  <c r="BL183" i="39"/>
  <c r="BL182" i="39"/>
  <c r="BL181" i="39"/>
  <c r="BL180" i="39"/>
  <c r="BL179" i="39"/>
  <c r="BL178" i="39"/>
  <c r="BL177" i="39"/>
  <c r="BL176" i="39"/>
  <c r="BL175" i="39"/>
  <c r="BL174" i="39"/>
  <c r="BL173" i="39"/>
  <c r="BL172" i="39"/>
  <c r="BL171" i="39"/>
  <c r="BL170" i="39"/>
  <c r="BL169" i="39"/>
  <c r="BL168" i="39"/>
  <c r="BL167" i="39"/>
  <c r="BL166" i="39"/>
  <c r="BL165" i="39"/>
  <c r="G164" i="39"/>
  <c r="F164" i="39"/>
  <c r="E164" i="39"/>
  <c r="C163" i="39"/>
  <c r="BI142" i="39"/>
  <c r="BI143" i="39"/>
  <c r="BI144" i="39"/>
  <c r="BI145" i="39"/>
  <c r="BI146" i="39"/>
  <c r="BI147" i="39"/>
  <c r="BI148" i="39"/>
  <c r="BI149" i="39"/>
  <c r="BI150" i="39"/>
  <c r="BI151" i="39"/>
  <c r="BI152" i="39"/>
  <c r="BI153" i="39"/>
  <c r="BI154" i="39"/>
  <c r="BI155" i="39"/>
  <c r="BI156" i="39"/>
  <c r="BI157" i="39"/>
  <c r="BI158" i="39"/>
  <c r="BI159" i="39"/>
  <c r="BI160" i="39"/>
  <c r="BI161" i="39"/>
  <c r="BI162" i="39"/>
  <c r="BJ142" i="39"/>
  <c r="BJ143" i="39"/>
  <c r="BJ144" i="39"/>
  <c r="BJ145" i="39"/>
  <c r="BJ146" i="39"/>
  <c r="BJ147" i="39"/>
  <c r="BJ148" i="39"/>
  <c r="BJ149" i="39"/>
  <c r="BJ150" i="39"/>
  <c r="BJ151" i="39"/>
  <c r="BJ152" i="39"/>
  <c r="BJ153" i="39"/>
  <c r="BJ154" i="39"/>
  <c r="BJ155" i="39"/>
  <c r="BJ156" i="39"/>
  <c r="BJ157" i="39"/>
  <c r="BJ158" i="39"/>
  <c r="BJ159" i="39"/>
  <c r="BJ160" i="39"/>
  <c r="BJ161" i="39"/>
  <c r="BJ162" i="39"/>
  <c r="BK142" i="39"/>
  <c r="BK143" i="39"/>
  <c r="BK144" i="39"/>
  <c r="BK145" i="39"/>
  <c r="BK146" i="39"/>
  <c r="BK147" i="39"/>
  <c r="BK148" i="39"/>
  <c r="BK149" i="39"/>
  <c r="BK150" i="39"/>
  <c r="BK151" i="39"/>
  <c r="BK152" i="39"/>
  <c r="BK153" i="39"/>
  <c r="BK154" i="39"/>
  <c r="BK155" i="39"/>
  <c r="BK156" i="39"/>
  <c r="BK157" i="39"/>
  <c r="BK158" i="39"/>
  <c r="BK159" i="39"/>
  <c r="BK160" i="39"/>
  <c r="BK161" i="39"/>
  <c r="BK162" i="39"/>
  <c r="BL162" i="39"/>
  <c r="AF162" i="39"/>
  <c r="BL161" i="39"/>
  <c r="BL160" i="39"/>
  <c r="BL159" i="39"/>
  <c r="BL158" i="39"/>
  <c r="BL157" i="39"/>
  <c r="BL156" i="39"/>
  <c r="BL155" i="39"/>
  <c r="BL154" i="39"/>
  <c r="BL153" i="39"/>
  <c r="BL152" i="39"/>
  <c r="BL151" i="39"/>
  <c r="BL150" i="39"/>
  <c r="BL149" i="39"/>
  <c r="BL148" i="39"/>
  <c r="BL147" i="39"/>
  <c r="BL146" i="39"/>
  <c r="BL145" i="39"/>
  <c r="BL144" i="39"/>
  <c r="BL143" i="39"/>
  <c r="BL142" i="39"/>
  <c r="G141" i="39"/>
  <c r="F141" i="39"/>
  <c r="E141" i="39"/>
  <c r="BI115" i="39"/>
  <c r="BI116" i="39"/>
  <c r="BI117" i="39"/>
  <c r="BI118" i="39"/>
  <c r="BI119" i="39"/>
  <c r="BI120" i="39"/>
  <c r="BI121" i="39"/>
  <c r="BI122" i="39"/>
  <c r="BI123" i="39"/>
  <c r="BI124" i="39"/>
  <c r="BI125" i="39"/>
  <c r="BI126" i="39"/>
  <c r="BI127" i="39"/>
  <c r="BI128" i="39"/>
  <c r="BI129" i="39"/>
  <c r="BI130" i="39"/>
  <c r="BI131" i="39"/>
  <c r="BI132" i="39"/>
  <c r="BI133" i="39"/>
  <c r="BI134" i="39"/>
  <c r="BI135" i="39"/>
  <c r="BI136" i="39"/>
  <c r="BI137" i="39"/>
  <c r="BI138" i="39"/>
  <c r="BI139" i="39"/>
  <c r="BJ115" i="39"/>
  <c r="BJ116" i="39"/>
  <c r="BJ117" i="39"/>
  <c r="BJ118" i="39"/>
  <c r="BJ119" i="39"/>
  <c r="BJ120" i="39"/>
  <c r="BJ121" i="39"/>
  <c r="BJ122" i="39"/>
  <c r="BJ123" i="39"/>
  <c r="BJ124" i="39"/>
  <c r="BJ125" i="39"/>
  <c r="BJ126" i="39"/>
  <c r="BJ127" i="39"/>
  <c r="BJ128" i="39"/>
  <c r="BJ129" i="39"/>
  <c r="BJ130" i="39"/>
  <c r="BJ131" i="39"/>
  <c r="BJ132" i="39"/>
  <c r="BJ133" i="39"/>
  <c r="BJ134" i="39"/>
  <c r="BJ135" i="39"/>
  <c r="BJ136" i="39"/>
  <c r="BJ137" i="39"/>
  <c r="BJ138" i="39"/>
  <c r="BJ139" i="39"/>
  <c r="BK115" i="39"/>
  <c r="BK116" i="39"/>
  <c r="BK117" i="39"/>
  <c r="BK118" i="39"/>
  <c r="BK119" i="39"/>
  <c r="BK120" i="39"/>
  <c r="BK121" i="39"/>
  <c r="BK122" i="39"/>
  <c r="BK123" i="39"/>
  <c r="BK124" i="39"/>
  <c r="BK125" i="39"/>
  <c r="BK126" i="39"/>
  <c r="BK127" i="39"/>
  <c r="BK128" i="39"/>
  <c r="BK129" i="39"/>
  <c r="BK130" i="39"/>
  <c r="BK131" i="39"/>
  <c r="BK132" i="39"/>
  <c r="BK133" i="39"/>
  <c r="BK134" i="39"/>
  <c r="BK135" i="39"/>
  <c r="BK136" i="39"/>
  <c r="BK137" i="39"/>
  <c r="BK138" i="39"/>
  <c r="BK139" i="39"/>
  <c r="BL139" i="39"/>
  <c r="AF139" i="39"/>
  <c r="BL138" i="39"/>
  <c r="BL137" i="39"/>
  <c r="BL136" i="39"/>
  <c r="BL135" i="39"/>
  <c r="BL134" i="39"/>
  <c r="BL133" i="39"/>
  <c r="BL132" i="39"/>
  <c r="BL131" i="39"/>
  <c r="BL130" i="39"/>
  <c r="BL129" i="39"/>
  <c r="BL128" i="39"/>
  <c r="BL127" i="39"/>
  <c r="BL126" i="39"/>
  <c r="BL125" i="39"/>
  <c r="BL124" i="39"/>
  <c r="BL123" i="39"/>
  <c r="BL122" i="39"/>
  <c r="BL121" i="39"/>
  <c r="BL120" i="39"/>
  <c r="BL119" i="39"/>
  <c r="BL118" i="39"/>
  <c r="BL117" i="39"/>
  <c r="BL116" i="39"/>
  <c r="BL115" i="39"/>
  <c r="G114" i="39"/>
  <c r="F114" i="39"/>
  <c r="E114" i="39"/>
  <c r="C113" i="39"/>
  <c r="BI88" i="39"/>
  <c r="BI89" i="39"/>
  <c r="BI90" i="39"/>
  <c r="BI91" i="39"/>
  <c r="BI92" i="39"/>
  <c r="BI93" i="39"/>
  <c r="BI94" i="39"/>
  <c r="BI95" i="39"/>
  <c r="BI96" i="39"/>
  <c r="BI97" i="39"/>
  <c r="BI98" i="39"/>
  <c r="BI99" i="39"/>
  <c r="BI100" i="39"/>
  <c r="BI101" i="39"/>
  <c r="BI102" i="39"/>
  <c r="BI103" i="39"/>
  <c r="BI104" i="39"/>
  <c r="BI105" i="39"/>
  <c r="BI106" i="39"/>
  <c r="BI107" i="39"/>
  <c r="BI108" i="39"/>
  <c r="BI109" i="39"/>
  <c r="BI110" i="39"/>
  <c r="BI111" i="39"/>
  <c r="BI112" i="39"/>
  <c r="BJ88" i="39"/>
  <c r="BJ89" i="39"/>
  <c r="BJ90" i="39"/>
  <c r="BJ91" i="39"/>
  <c r="BJ92" i="39"/>
  <c r="BJ93" i="39"/>
  <c r="BJ94" i="39"/>
  <c r="BJ95" i="39"/>
  <c r="BJ96" i="39"/>
  <c r="BJ97" i="39"/>
  <c r="BJ98" i="39"/>
  <c r="BJ99" i="39"/>
  <c r="BJ100" i="39"/>
  <c r="BJ101" i="39"/>
  <c r="BJ102" i="39"/>
  <c r="BJ103" i="39"/>
  <c r="BJ104" i="39"/>
  <c r="BJ105" i="39"/>
  <c r="BJ106" i="39"/>
  <c r="BJ107" i="39"/>
  <c r="BJ108" i="39"/>
  <c r="BJ109" i="39"/>
  <c r="BJ110" i="39"/>
  <c r="BJ111" i="39"/>
  <c r="BJ112" i="39"/>
  <c r="BK88" i="39"/>
  <c r="BK89" i="39"/>
  <c r="BK90" i="39"/>
  <c r="BK91" i="39"/>
  <c r="BK92" i="39"/>
  <c r="BK93" i="39"/>
  <c r="BK94" i="39"/>
  <c r="BK95" i="39"/>
  <c r="BK96" i="39"/>
  <c r="BK97" i="39"/>
  <c r="BK98" i="39"/>
  <c r="BK99" i="39"/>
  <c r="BK100" i="39"/>
  <c r="BK101" i="39"/>
  <c r="BK102" i="39"/>
  <c r="BK103" i="39"/>
  <c r="BK104" i="39"/>
  <c r="BK105" i="39"/>
  <c r="BK106" i="39"/>
  <c r="BK107" i="39"/>
  <c r="BK108" i="39"/>
  <c r="BK109" i="39"/>
  <c r="BK110" i="39"/>
  <c r="BK111" i="39"/>
  <c r="BK112" i="39"/>
  <c r="BL112" i="39"/>
  <c r="Y112" i="39"/>
  <c r="BL111" i="39"/>
  <c r="BL110" i="39"/>
  <c r="BL109" i="39"/>
  <c r="BL108" i="39"/>
  <c r="BL107" i="39"/>
  <c r="BL106" i="39"/>
  <c r="BL105" i="39"/>
  <c r="BL104" i="39"/>
  <c r="BL103" i="39"/>
  <c r="BL102" i="39"/>
  <c r="BL101" i="39"/>
  <c r="BL100" i="39"/>
  <c r="BL99" i="39"/>
  <c r="BL98" i="39"/>
  <c r="BL97" i="39"/>
  <c r="BL96" i="39"/>
  <c r="BL95" i="39"/>
  <c r="BL94" i="39"/>
  <c r="BL93" i="39"/>
  <c r="BL92" i="39"/>
  <c r="BL91" i="39"/>
  <c r="BL90" i="39"/>
  <c r="BL89" i="39"/>
  <c r="BL88" i="39"/>
  <c r="G87" i="39"/>
  <c r="F87" i="39"/>
  <c r="E87" i="39"/>
  <c r="BI65" i="39"/>
  <c r="BI66" i="39"/>
  <c r="BI67" i="39"/>
  <c r="BI68" i="39"/>
  <c r="BI69" i="39"/>
  <c r="BI70" i="39"/>
  <c r="BI71" i="39"/>
  <c r="BI72" i="39"/>
  <c r="BI73" i="39"/>
  <c r="BI74" i="39"/>
  <c r="BI75" i="39"/>
  <c r="BI76" i="39"/>
  <c r="BI77" i="39"/>
  <c r="BI78" i="39"/>
  <c r="BI79" i="39"/>
  <c r="BI80" i="39"/>
  <c r="BI81" i="39"/>
  <c r="BI82" i="39"/>
  <c r="BI83" i="39"/>
  <c r="BI84" i="39"/>
  <c r="BI85" i="39"/>
  <c r="BJ65" i="39"/>
  <c r="BJ66" i="39"/>
  <c r="BJ67" i="39"/>
  <c r="BJ68" i="39"/>
  <c r="BJ69" i="39"/>
  <c r="BJ70" i="39"/>
  <c r="BJ71" i="39"/>
  <c r="BJ72" i="39"/>
  <c r="BJ73" i="39"/>
  <c r="BJ74" i="39"/>
  <c r="BJ75" i="39"/>
  <c r="BJ76" i="39"/>
  <c r="BJ77" i="39"/>
  <c r="BJ78" i="39"/>
  <c r="BJ79" i="39"/>
  <c r="BJ80" i="39"/>
  <c r="BJ81" i="39"/>
  <c r="BJ82" i="39"/>
  <c r="BJ83" i="39"/>
  <c r="BJ84" i="39"/>
  <c r="BJ85" i="39"/>
  <c r="BK65" i="39"/>
  <c r="BK66" i="39"/>
  <c r="BK67" i="39"/>
  <c r="BK68" i="39"/>
  <c r="BK69" i="39"/>
  <c r="BK70" i="39"/>
  <c r="BK71" i="39"/>
  <c r="BK72" i="39"/>
  <c r="BK73" i="39"/>
  <c r="BK74" i="39"/>
  <c r="BK75" i="39"/>
  <c r="BK76" i="39"/>
  <c r="BK77" i="39"/>
  <c r="BK78" i="39"/>
  <c r="BK79" i="39"/>
  <c r="BK80" i="39"/>
  <c r="BK81" i="39"/>
  <c r="BK82" i="39"/>
  <c r="BK83" i="39"/>
  <c r="BK84" i="39"/>
  <c r="BK85" i="39"/>
  <c r="BL85" i="39"/>
  <c r="Y85" i="39"/>
  <c r="BL84" i="39"/>
  <c r="BL83" i="39"/>
  <c r="BL82" i="39"/>
  <c r="BL81" i="39"/>
  <c r="BL80" i="39"/>
  <c r="BL79" i="39"/>
  <c r="BL78" i="39"/>
  <c r="BL77" i="39"/>
  <c r="BL76" i="39"/>
  <c r="BL75" i="39"/>
  <c r="BL74" i="39"/>
  <c r="BL73" i="39"/>
  <c r="BL72" i="39"/>
  <c r="BL71" i="39"/>
  <c r="BL70" i="39"/>
  <c r="BL69" i="39"/>
  <c r="BL68" i="39"/>
  <c r="BL67" i="39"/>
  <c r="BL66" i="39"/>
  <c r="BL65" i="39"/>
  <c r="G64" i="39"/>
  <c r="F64" i="39"/>
  <c r="E64" i="39"/>
  <c r="C63" i="39"/>
  <c r="BI18" i="39"/>
  <c r="BI36" i="39"/>
  <c r="BI37" i="39"/>
  <c r="BI44" i="39"/>
  <c r="BI60" i="39"/>
  <c r="BI61" i="39"/>
  <c r="BI62" i="39"/>
  <c r="BJ18" i="39"/>
  <c r="BJ36" i="39"/>
  <c r="BJ37" i="39"/>
  <c r="BJ44" i="39"/>
  <c r="BJ60" i="39"/>
  <c r="BJ61" i="39"/>
  <c r="BJ62" i="39"/>
  <c r="BK18" i="39"/>
  <c r="BK36" i="39"/>
  <c r="BK37" i="39"/>
  <c r="BK44" i="39"/>
  <c r="BK60" i="39"/>
  <c r="BK61" i="39"/>
  <c r="BK62" i="39"/>
  <c r="BL62" i="39"/>
  <c r="BH62" i="39"/>
  <c r="BA62" i="39"/>
  <c r="AT62" i="39"/>
  <c r="AM62" i="39"/>
  <c r="AF62" i="39"/>
  <c r="Y62" i="39"/>
  <c r="BL61" i="39"/>
  <c r="BH61" i="39"/>
  <c r="BA61" i="39"/>
  <c r="AT61" i="39"/>
  <c r="AM61" i="39"/>
  <c r="AF61" i="39"/>
  <c r="Y61" i="39"/>
  <c r="BL60" i="39"/>
  <c r="BH60" i="39"/>
  <c r="BA60" i="39"/>
  <c r="AT60" i="39"/>
  <c r="AM60" i="39"/>
  <c r="AF60" i="39"/>
  <c r="Y60" i="39"/>
  <c r="D57" i="39"/>
  <c r="D56" i="39"/>
  <c r="D55" i="39"/>
  <c r="D54" i="39"/>
  <c r="D52" i="39"/>
  <c r="D51" i="39"/>
  <c r="D50" i="39"/>
  <c r="D49" i="39"/>
  <c r="D48" i="39"/>
  <c r="D47" i="39"/>
  <c r="D46" i="39"/>
  <c r="BL44" i="39"/>
  <c r="BH44" i="39"/>
  <c r="BA44" i="39"/>
  <c r="AT44" i="39"/>
  <c r="AM44" i="39"/>
  <c r="AF44" i="39"/>
  <c r="Y44" i="39"/>
  <c r="D43" i="39"/>
  <c r="D42" i="39"/>
  <c r="D41" i="39"/>
  <c r="D40" i="39"/>
  <c r="D13" i="39"/>
  <c r="D39" i="39"/>
  <c r="BL37" i="39"/>
  <c r="BH37" i="39"/>
  <c r="BA37" i="39"/>
  <c r="AT37" i="39"/>
  <c r="AM37" i="39"/>
  <c r="AF37" i="39"/>
  <c r="Y37" i="39"/>
  <c r="BL36" i="39"/>
  <c r="BH36" i="39"/>
  <c r="BA36" i="39"/>
  <c r="AT36" i="39"/>
  <c r="AM36" i="39"/>
  <c r="AF36" i="39"/>
  <c r="Y36" i="39"/>
  <c r="R35" i="39"/>
  <c r="Q35" i="39"/>
  <c r="R34" i="39"/>
  <c r="Q34" i="39"/>
  <c r="R33" i="39"/>
  <c r="Q33" i="39"/>
  <c r="R32" i="39"/>
  <c r="Q32" i="39"/>
  <c r="R31" i="39"/>
  <c r="Q31" i="39"/>
  <c r="R30" i="39"/>
  <c r="Q30" i="39"/>
  <c r="BL18" i="39"/>
  <c r="BH18" i="39"/>
  <c r="BA18" i="39"/>
  <c r="AT18" i="39"/>
  <c r="AM18" i="39"/>
  <c r="AF18" i="39"/>
  <c r="Y18" i="39"/>
  <c r="BL13" i="39"/>
  <c r="C69" i="29"/>
  <c r="C70" i="29"/>
  <c r="C71" i="29"/>
  <c r="C72" i="29"/>
  <c r="C68" i="29"/>
  <c r="C136" i="22"/>
  <c r="C135" i="22"/>
  <c r="C332" i="38"/>
  <c r="C331" i="38"/>
  <c r="BC272" i="38"/>
  <c r="BC268" i="38"/>
  <c r="BB246" i="38"/>
  <c r="BB264" i="38"/>
  <c r="BB224" i="38"/>
  <c r="BC228" i="38"/>
  <c r="BB236" i="38"/>
  <c r="BB241" i="38"/>
  <c r="BB217" i="38"/>
  <c r="BB179" i="38"/>
  <c r="BC181" i="38"/>
  <c r="BB189" i="38"/>
  <c r="BC191" i="38"/>
  <c r="BB195" i="38"/>
  <c r="BB155" i="38"/>
  <c r="BD158" i="38"/>
  <c r="BB166" i="38"/>
  <c r="BB132" i="38"/>
  <c r="BB134" i="38"/>
  <c r="BB136" i="38"/>
  <c r="BB138" i="38"/>
  <c r="BB142" i="38"/>
  <c r="BB145" i="38"/>
  <c r="BB148" i="38"/>
  <c r="BB130" i="38"/>
  <c r="BB123" i="38"/>
  <c r="BB107" i="38"/>
  <c r="G267" i="38"/>
  <c r="F267" i="38"/>
  <c r="E267" i="38"/>
  <c r="G244" i="38"/>
  <c r="F244" i="38"/>
  <c r="E244" i="38"/>
  <c r="C243" i="38"/>
  <c r="G221" i="38"/>
  <c r="F221" i="38"/>
  <c r="E221" i="38"/>
  <c r="G198" i="38"/>
  <c r="F198" i="38"/>
  <c r="E198" i="38"/>
  <c r="C197" i="38"/>
  <c r="G175" i="38"/>
  <c r="F175" i="38"/>
  <c r="E175" i="38"/>
  <c r="G152" i="38"/>
  <c r="F152" i="38"/>
  <c r="E152" i="38"/>
  <c r="C151" i="38"/>
  <c r="G129" i="38"/>
  <c r="F129" i="38"/>
  <c r="E129" i="38"/>
  <c r="G106" i="38"/>
  <c r="F106" i="38"/>
  <c r="E106" i="38"/>
  <c r="C105" i="38"/>
  <c r="BA310" i="38"/>
  <c r="Q28" i="38"/>
  <c r="D348" i="38"/>
  <c r="D347" i="38"/>
  <c r="D11" i="38"/>
  <c r="D35" i="38"/>
  <c r="BB101" i="38"/>
  <c r="BB86" i="38"/>
  <c r="BB78" i="38"/>
  <c r="D53" i="38"/>
  <c r="D52" i="38"/>
  <c r="D51" i="38"/>
  <c r="D46" i="38"/>
  <c r="D45" i="38"/>
  <c r="D44" i="38"/>
  <c r="D43" i="38"/>
  <c r="D39" i="38"/>
  <c r="D38" i="38"/>
  <c r="D37" i="38"/>
  <c r="D36" i="38"/>
  <c r="D11" i="29"/>
  <c r="D11" i="30"/>
  <c r="D11" i="22"/>
  <c r="D155" i="29"/>
  <c r="G95" i="29"/>
  <c r="F95" i="29"/>
  <c r="E95" i="29"/>
  <c r="G76" i="29"/>
  <c r="F76" i="29"/>
  <c r="E76" i="29"/>
  <c r="D53" i="29"/>
  <c r="D52" i="29"/>
  <c r="D51" i="29"/>
  <c r="R31" i="29"/>
  <c r="Q31" i="29"/>
  <c r="R30" i="29"/>
  <c r="Q30" i="29"/>
  <c r="R29" i="29"/>
  <c r="Q29" i="29"/>
  <c r="D46" i="29"/>
  <c r="D45" i="29"/>
  <c r="D44" i="29"/>
  <c r="D43" i="29"/>
  <c r="D39" i="29"/>
  <c r="D38" i="29"/>
  <c r="D37" i="29"/>
  <c r="D36" i="29"/>
  <c r="I83" i="22"/>
  <c r="H83" i="22"/>
  <c r="G83" i="22"/>
  <c r="F83" i="22"/>
  <c r="E83" i="22"/>
  <c r="I60" i="22"/>
  <c r="H60" i="22"/>
  <c r="G60" i="22"/>
  <c r="F60" i="22"/>
  <c r="E60" i="22"/>
  <c r="I103" i="30"/>
  <c r="H103" i="30"/>
  <c r="G103" i="30"/>
  <c r="F103" i="30"/>
  <c r="E103" i="30"/>
  <c r="G68" i="30"/>
  <c r="F68" i="30"/>
  <c r="E68" i="30"/>
  <c r="R30" i="30"/>
  <c r="D51" i="30"/>
  <c r="R29" i="30"/>
  <c r="D50" i="30"/>
  <c r="R28" i="30"/>
  <c r="D49" i="30"/>
  <c r="Q30" i="30"/>
  <c r="Q29" i="30"/>
  <c r="Q28" i="30"/>
  <c r="D44" i="30"/>
  <c r="D43" i="30"/>
  <c r="D42" i="30"/>
  <c r="D38" i="30"/>
  <c r="D37" i="30"/>
  <c r="D36" i="30"/>
  <c r="D35" i="30"/>
  <c r="R27" i="30"/>
  <c r="Q28" i="22"/>
  <c r="R28" i="22"/>
  <c r="Q29" i="22"/>
  <c r="R29" i="22"/>
  <c r="Q30" i="22"/>
  <c r="R30" i="22"/>
  <c r="Q31" i="22"/>
  <c r="R31" i="22"/>
  <c r="D157" i="22"/>
  <c r="D46" i="22"/>
  <c r="D45" i="22"/>
  <c r="D44" i="22"/>
  <c r="D43" i="22"/>
  <c r="D39" i="22"/>
  <c r="D38" i="22"/>
  <c r="D37" i="22"/>
  <c r="D36" i="22"/>
  <c r="G83" i="38"/>
  <c r="F83" i="38"/>
  <c r="E83" i="38"/>
  <c r="G60" i="38"/>
  <c r="F60" i="38"/>
  <c r="E60" i="38"/>
  <c r="C318" i="38"/>
  <c r="C316" i="38"/>
  <c r="C314" i="38"/>
  <c r="C59" i="38"/>
  <c r="BC360" i="38"/>
  <c r="BC349" i="38"/>
  <c r="Y161" i="29"/>
  <c r="Y163" i="29"/>
  <c r="Y164" i="29"/>
  <c r="Y160" i="29"/>
  <c r="S170" i="29"/>
  <c r="Y170" i="29"/>
  <c r="Y168" i="29"/>
  <c r="Y166" i="29"/>
  <c r="Y157" i="29"/>
  <c r="Y156" i="29"/>
  <c r="Y152" i="29"/>
  <c r="Y146" i="29"/>
  <c r="Y138" i="29"/>
  <c r="Y134" i="29"/>
  <c r="Y121" i="29"/>
  <c r="Y120" i="29"/>
  <c r="Y116" i="29"/>
  <c r="Y109" i="29"/>
  <c r="Y108" i="29"/>
  <c r="Y93" i="29"/>
  <c r="Y74" i="29"/>
  <c r="Y73" i="29"/>
  <c r="Y66" i="29"/>
  <c r="Y58" i="29"/>
  <c r="Y57" i="29"/>
  <c r="Y56" i="29"/>
  <c r="Y40" i="29"/>
  <c r="Y33" i="29"/>
  <c r="Y32" i="29"/>
  <c r="Y16" i="29"/>
  <c r="Y161" i="30"/>
  <c r="Y159" i="30"/>
  <c r="Y157" i="30"/>
  <c r="Y151" i="30"/>
  <c r="Y143" i="30"/>
  <c r="Y132" i="30"/>
  <c r="Y125" i="30"/>
  <c r="Y124" i="30"/>
  <c r="Y120" i="30"/>
  <c r="Y113" i="30"/>
  <c r="Y112" i="30"/>
  <c r="Y101" i="30"/>
  <c r="Y66" i="30"/>
  <c r="Y65" i="30"/>
  <c r="Y61" i="30"/>
  <c r="Y56" i="30"/>
  <c r="Y55" i="30"/>
  <c r="Y54" i="30"/>
  <c r="Y39" i="30"/>
  <c r="Y32" i="30"/>
  <c r="Y31" i="30"/>
  <c r="Y16" i="30"/>
  <c r="Y116" i="22"/>
  <c r="Y112" i="22"/>
  <c r="Y104" i="22"/>
  <c r="Y81" i="22"/>
  <c r="Y56" i="22"/>
  <c r="Y32" i="22"/>
  <c r="U177" i="22"/>
  <c r="U179" i="22"/>
  <c r="W177" i="22"/>
  <c r="W179" i="22"/>
  <c r="Y175" i="22"/>
  <c r="Y170" i="22"/>
  <c r="Y162" i="22"/>
  <c r="Y158" i="22"/>
  <c r="Y154" i="22"/>
  <c r="Y138" i="22"/>
  <c r="Y137" i="22"/>
  <c r="Y133" i="22"/>
  <c r="Y105" i="22"/>
  <c r="D156" i="22"/>
  <c r="D35" i="22"/>
  <c r="D50" i="22"/>
  <c r="D47" i="22"/>
  <c r="D48" i="22"/>
  <c r="D42" i="22"/>
  <c r="R28" i="38"/>
  <c r="D42" i="38"/>
  <c r="D47" i="38"/>
  <c r="D48" i="38"/>
  <c r="D50" i="38"/>
  <c r="R28" i="29"/>
  <c r="Q28" i="29"/>
  <c r="D154" i="29"/>
  <c r="D35" i="29"/>
  <c r="D42" i="29"/>
  <c r="D47" i="29"/>
  <c r="D48" i="29"/>
  <c r="D50" i="29"/>
  <c r="Q27" i="30"/>
  <c r="D34" i="30"/>
  <c r="D41" i="30"/>
  <c r="D45" i="30"/>
  <c r="D46" i="30"/>
  <c r="D48" i="30"/>
  <c r="Y124" i="22"/>
  <c r="Y117" i="22"/>
  <c r="D5" i="30"/>
  <c r="D5" i="29"/>
  <c r="AF456" i="39"/>
  <c r="AF454" i="39"/>
  <c r="BD55" i="38"/>
  <c r="AT54" i="38"/>
  <c r="BC234" i="38"/>
  <c r="BA284" i="38"/>
  <c r="BB55" i="38"/>
  <c r="BE55" i="38"/>
  <c r="AT203" i="38"/>
  <c r="AT234" i="38"/>
  <c r="AT222" i="38"/>
  <c r="BD28" i="38"/>
  <c r="BE28" i="38"/>
  <c r="BB228" i="38"/>
  <c r="BB54" i="38"/>
  <c r="BC54" i="38"/>
  <c r="BE54" i="38"/>
  <c r="AT28" i="38"/>
  <c r="BE284" i="38"/>
  <c r="AM28" i="38"/>
  <c r="BB203" i="38"/>
  <c r="Y55" i="38"/>
  <c r="BD259" i="38"/>
  <c r="BC215" i="38"/>
  <c r="BC199" i="38"/>
  <c r="BC230" i="38"/>
  <c r="BB199" i="38"/>
  <c r="BE199" i="38"/>
  <c r="BB234" i="38"/>
  <c r="BC211" i="38"/>
  <c r="BC238" i="38"/>
  <c r="BA283" i="38"/>
  <c r="BB222" i="38"/>
  <c r="BB238" i="38"/>
  <c r="BE238" i="38"/>
  <c r="Y302" i="38"/>
  <c r="BC207" i="38"/>
  <c r="BC226" i="38"/>
  <c r="BD302" i="38"/>
  <c r="BE228" i="38"/>
  <c r="BB103" i="38"/>
  <c r="BB99" i="38"/>
  <c r="BB95" i="38"/>
  <c r="BB91" i="38"/>
  <c r="BB87" i="38"/>
  <c r="BB80" i="38"/>
  <c r="BB76" i="38"/>
  <c r="BB72" i="38"/>
  <c r="BB68" i="38"/>
  <c r="BB64" i="38"/>
  <c r="BB268" i="38"/>
  <c r="BB270" i="38"/>
  <c r="BB272" i="38"/>
  <c r="BB274" i="38"/>
  <c r="BB276" i="38"/>
  <c r="BB278" i="38"/>
  <c r="BB260" i="38"/>
  <c r="BB256" i="38"/>
  <c r="BB252" i="38"/>
  <c r="BB248" i="38"/>
  <c r="BB144" i="38"/>
  <c r="BB146" i="38"/>
  <c r="AF55" i="38"/>
  <c r="BB125" i="38"/>
  <c r="BB121" i="38"/>
  <c r="BB117" i="38"/>
  <c r="BB113" i="38"/>
  <c r="BB109" i="38"/>
  <c r="AF109" i="38"/>
  <c r="BB193" i="38"/>
  <c r="BB185" i="38"/>
  <c r="BB181" i="38"/>
  <c r="BB177" i="38"/>
  <c r="BB170" i="38"/>
  <c r="BB162" i="38"/>
  <c r="BB158" i="38"/>
  <c r="BB154" i="38"/>
  <c r="BD160" i="38"/>
  <c r="BB216" i="38"/>
  <c r="BB212" i="38"/>
  <c r="BB208" i="38"/>
  <c r="BB204" i="38"/>
  <c r="BB200" i="38"/>
  <c r="BB239" i="38"/>
  <c r="BB235" i="38"/>
  <c r="BB231" i="38"/>
  <c r="BB227" i="38"/>
  <c r="BB223" i="38"/>
  <c r="AM349" i="38"/>
  <c r="BB98" i="38"/>
  <c r="BB94" i="38"/>
  <c r="BB90" i="38"/>
  <c r="BB79" i="38"/>
  <c r="BB75" i="38"/>
  <c r="BB71" i="38"/>
  <c r="BB67" i="38"/>
  <c r="BA28" i="38"/>
  <c r="BB263" i="38"/>
  <c r="BB259" i="38"/>
  <c r="BA259" i="38"/>
  <c r="BB255" i="38"/>
  <c r="BB251" i="38"/>
  <c r="BE251" i="38"/>
  <c r="BA251" i="38"/>
  <c r="BC263" i="38"/>
  <c r="BC247" i="38"/>
  <c r="BD255" i="38"/>
  <c r="BB124" i="38"/>
  <c r="BB120" i="38"/>
  <c r="BB116" i="38"/>
  <c r="BB108" i="38"/>
  <c r="BC125" i="38"/>
  <c r="BB192" i="38"/>
  <c r="BB188" i="38"/>
  <c r="BB184" i="38"/>
  <c r="BB180" i="38"/>
  <c r="BB176" i="38"/>
  <c r="BB169" i="38"/>
  <c r="BB165" i="38"/>
  <c r="BB161" i="38"/>
  <c r="BB157" i="38"/>
  <c r="BB153" i="38"/>
  <c r="AM153" i="38"/>
  <c r="AF14" i="38"/>
  <c r="BB211" i="38"/>
  <c r="AT207" i="38"/>
  <c r="BB230" i="38"/>
  <c r="AT230" i="38"/>
  <c r="AT226" i="38"/>
  <c r="BE280" i="38"/>
  <c r="BA287" i="38"/>
  <c r="BB97" i="38"/>
  <c r="BB93" i="38"/>
  <c r="BB89" i="38"/>
  <c r="BB85" i="38"/>
  <c r="BB74" i="38"/>
  <c r="BB70" i="38"/>
  <c r="BB66" i="38"/>
  <c r="BB62" i="38"/>
  <c r="BB269" i="38"/>
  <c r="BB271" i="38"/>
  <c r="BB273" i="38"/>
  <c r="BB275" i="38"/>
  <c r="BB277" i="38"/>
  <c r="BB279" i="38"/>
  <c r="BB262" i="38"/>
  <c r="BB258" i="38"/>
  <c r="BB254" i="38"/>
  <c r="BB250" i="38"/>
  <c r="BB131" i="38"/>
  <c r="BB133" i="38"/>
  <c r="BB135" i="38"/>
  <c r="BB137" i="38"/>
  <c r="BB139" i="38"/>
  <c r="BB141" i="38"/>
  <c r="BB143" i="38"/>
  <c r="BB147" i="38"/>
  <c r="BB149" i="38"/>
  <c r="BB119" i="38"/>
  <c r="BB115" i="38"/>
  <c r="BB111" i="38"/>
  <c r="BB191" i="38"/>
  <c r="BB187" i="38"/>
  <c r="BB183" i="38"/>
  <c r="BB172" i="38"/>
  <c r="BB168" i="38"/>
  <c r="BB164" i="38"/>
  <c r="BB160" i="38"/>
  <c r="BB156" i="38"/>
  <c r="BB218" i="38"/>
  <c r="BB214" i="38"/>
  <c r="BB210" i="38"/>
  <c r="BB206" i="38"/>
  <c r="BB202" i="38"/>
  <c r="BB237" i="38"/>
  <c r="BB233" i="38"/>
  <c r="BB229" i="38"/>
  <c r="BB225" i="38"/>
  <c r="BA280" i="38"/>
  <c r="BA282" i="38"/>
  <c r="BA349" i="38"/>
  <c r="Y54" i="38"/>
  <c r="Y28" i="38"/>
  <c r="BB100" i="38"/>
  <c r="BB96" i="38"/>
  <c r="BB92" i="38"/>
  <c r="BB88" i="38"/>
  <c r="BB77" i="38"/>
  <c r="BB73" i="38"/>
  <c r="Y73" i="38"/>
  <c r="BB69" i="38"/>
  <c r="BB65" i="38"/>
  <c r="BE65" i="38"/>
  <c r="Y65" i="38"/>
  <c r="AZ365" i="38"/>
  <c r="BB261" i="38"/>
  <c r="BB257" i="38"/>
  <c r="BB253" i="38"/>
  <c r="BB249" i="38"/>
  <c r="BB245" i="38"/>
  <c r="BB126" i="38"/>
  <c r="BB122" i="38"/>
  <c r="BB118" i="38"/>
  <c r="BB114" i="38"/>
  <c r="BB110" i="38"/>
  <c r="BB194" i="38"/>
  <c r="BB190" i="38"/>
  <c r="BB186" i="38"/>
  <c r="BB182" i="38"/>
  <c r="BB178" i="38"/>
  <c r="BB171" i="38"/>
  <c r="BB167" i="38"/>
  <c r="BB163" i="38"/>
  <c r="BB159" i="38"/>
  <c r="BC179" i="38"/>
  <c r="AF12" i="38"/>
  <c r="AT236" i="38"/>
  <c r="BA281" i="38"/>
  <c r="BA285" i="38"/>
  <c r="S40" i="22"/>
  <c r="AF310" i="38"/>
  <c r="BE283" i="38"/>
  <c r="BC120" i="38"/>
  <c r="BE287" i="38"/>
  <c r="Y349" i="38"/>
  <c r="BD76" i="38"/>
  <c r="BE76" i="38"/>
  <c r="BC87" i="38"/>
  <c r="AM345" i="38"/>
  <c r="AT349" i="38"/>
  <c r="T364" i="38"/>
  <c r="U303" i="38"/>
  <c r="T366" i="38"/>
  <c r="BD97" i="38"/>
  <c r="BE97" i="38"/>
  <c r="AM310" i="38"/>
  <c r="AJ366" i="38"/>
  <c r="BC114" i="38"/>
  <c r="BE114" i="38"/>
  <c r="AT298" i="38"/>
  <c r="AF349" i="38"/>
  <c r="V364" i="38"/>
  <c r="W303" i="38"/>
  <c r="AZ364" i="38"/>
  <c r="AE364" i="38"/>
  <c r="Z303" i="38"/>
  <c r="AL364" i="38"/>
  <c r="BD61" i="38"/>
  <c r="BE61" i="38"/>
  <c r="AX364" i="38"/>
  <c r="AC364" i="38"/>
  <c r="BC118" i="38"/>
  <c r="AJ364" i="38"/>
  <c r="AM364" i="38"/>
  <c r="AJ328" i="38"/>
  <c r="X364" i="38"/>
  <c r="BA269" i="38"/>
  <c r="AV364" i="38"/>
  <c r="BA364" i="38"/>
  <c r="AA364" i="38"/>
  <c r="BC102" i="38"/>
  <c r="BC68" i="38"/>
  <c r="BE68" i="38"/>
  <c r="AM25" i="38"/>
  <c r="BD215" i="38"/>
  <c r="BE215" i="38"/>
  <c r="BC291" i="38"/>
  <c r="BD298" i="38"/>
  <c r="BD303" i="38"/>
  <c r="BD349" i="38"/>
  <c r="BC63" i="38"/>
  <c r="BE63" i="38"/>
  <c r="BA302" i="38"/>
  <c r="AC366" i="38"/>
  <c r="BC189" i="38"/>
  <c r="BE189" i="38"/>
  <c r="BD184" i="38"/>
  <c r="BE184" i="38"/>
  <c r="BC240" i="38"/>
  <c r="BD240" i="38"/>
  <c r="BC232" i="38"/>
  <c r="BD232" i="38"/>
  <c r="BC224" i="38"/>
  <c r="BD224" i="38"/>
  <c r="BC92" i="38"/>
  <c r="BE92" i="38"/>
  <c r="BD70" i="38"/>
  <c r="AT345" i="38"/>
  <c r="V366" i="38"/>
  <c r="BC95" i="38"/>
  <c r="BE95" i="38"/>
  <c r="BC84" i="38"/>
  <c r="BD84" i="38"/>
  <c r="AQ363" i="38"/>
  <c r="T363" i="38"/>
  <c r="V363" i="38"/>
  <c r="X363" i="38"/>
  <c r="AV363" i="38"/>
  <c r="BB226" i="38"/>
  <c r="AT360" i="38"/>
  <c r="BC101" i="38"/>
  <c r="BE101" i="38"/>
  <c r="BC302" i="38"/>
  <c r="BB356" i="38"/>
  <c r="BB360" i="38"/>
  <c r="AF345" i="38"/>
  <c r="Y345" i="38"/>
  <c r="AD303" i="38"/>
  <c r="AM302" i="38"/>
  <c r="BC98" i="38"/>
  <c r="BC80" i="38"/>
  <c r="BE80" i="38"/>
  <c r="BC66" i="38"/>
  <c r="BE66" i="38"/>
  <c r="BC62" i="38"/>
  <c r="BD260" i="38"/>
  <c r="BD252" i="38"/>
  <c r="BC252" i="38"/>
  <c r="BC117" i="38"/>
  <c r="BD117" i="38"/>
  <c r="BD156" i="38"/>
  <c r="BE156" i="38"/>
  <c r="AO11" i="38"/>
  <c r="X11" i="38"/>
  <c r="T11" i="38"/>
  <c r="BB15" i="38"/>
  <c r="BB298" i="38"/>
  <c r="BC298" i="38"/>
  <c r="BC310" i="38"/>
  <c r="BB310" i="38"/>
  <c r="BB345" i="38"/>
  <c r="BC356" i="38"/>
  <c r="BD360" i="38"/>
  <c r="BD374" i="38"/>
  <c r="BC374" i="38"/>
  <c r="BA356" i="38"/>
  <c r="BD62" i="38"/>
  <c r="V11" i="38"/>
  <c r="BC93" i="38"/>
  <c r="BD93" i="38"/>
  <c r="BC89" i="38"/>
  <c r="BE89" i="38"/>
  <c r="BC72" i="38"/>
  <c r="AZ363" i="38"/>
  <c r="AV11" i="38"/>
  <c r="BC262" i="38"/>
  <c r="BE262" i="38"/>
  <c r="BC254" i="38"/>
  <c r="BE254" i="38"/>
  <c r="BC246" i="38"/>
  <c r="BE246" i="38"/>
  <c r="AA363" i="38"/>
  <c r="AA11" i="38"/>
  <c r="BD112" i="38"/>
  <c r="AJ363" i="38"/>
  <c r="BC193" i="38"/>
  <c r="BE193" i="38"/>
  <c r="BC183" i="38"/>
  <c r="BD185" i="38"/>
  <c r="BE185" i="38"/>
  <c r="BD181" i="38"/>
  <c r="BD177" i="38"/>
  <c r="BD168" i="38"/>
  <c r="BE168" i="38"/>
  <c r="AO366" i="38"/>
  <c r="AQ366" i="38"/>
  <c r="AH366" i="38"/>
  <c r="AM366" i="38"/>
  <c r="AA366" i="38"/>
  <c r="AZ366" i="38"/>
  <c r="AL366" i="38"/>
  <c r="AE366" i="38"/>
  <c r="AV366" i="38"/>
  <c r="X366" i="38"/>
  <c r="BC212" i="38"/>
  <c r="BE212" i="38"/>
  <c r="BC103" i="38"/>
  <c r="BD103" i="38"/>
  <c r="BC100" i="38"/>
  <c r="BD100" i="38"/>
  <c r="BD85" i="38"/>
  <c r="BC85" i="38"/>
  <c r="BC78" i="38"/>
  <c r="BD78" i="38"/>
  <c r="BD258" i="38"/>
  <c r="BC258" i="38"/>
  <c r="BC250" i="38"/>
  <c r="BD250" i="38"/>
  <c r="AB141" i="38"/>
  <c r="BC141" i="38"/>
  <c r="AD141" i="38"/>
  <c r="BD141" i="38"/>
  <c r="BD195" i="38"/>
  <c r="BC195" i="38"/>
  <c r="BD187" i="38"/>
  <c r="BC187" i="38"/>
  <c r="BC164" i="38"/>
  <c r="BD164" i="38"/>
  <c r="AS363" i="38"/>
  <c r="AO363" i="38"/>
  <c r="AL363" i="38"/>
  <c r="AC363" i="38"/>
  <c r="AH363" i="38"/>
  <c r="AM363" i="38"/>
  <c r="AX363" i="38"/>
  <c r="BE247" i="38"/>
  <c r="BC74" i="38"/>
  <c r="BD74" i="38"/>
  <c r="BC70" i="38"/>
  <c r="BC67" i="38"/>
  <c r="BD279" i="38"/>
  <c r="BC279" i="38"/>
  <c r="BC264" i="38"/>
  <c r="BE264" i="38"/>
  <c r="BC256" i="38"/>
  <c r="BC248" i="38"/>
  <c r="AD134" i="38"/>
  <c r="BD134" i="38"/>
  <c r="AB134" i="38"/>
  <c r="BC134" i="38"/>
  <c r="AD149" i="38"/>
  <c r="BD149" i="38"/>
  <c r="AB149" i="38"/>
  <c r="BC149" i="38"/>
  <c r="AE365" i="38"/>
  <c r="BD365" i="38"/>
  <c r="AH11" i="38"/>
  <c r="BC172" i="38"/>
  <c r="BD191" i="38"/>
  <c r="AO327" i="38"/>
  <c r="AH327" i="38"/>
  <c r="AV327" i="38"/>
  <c r="T327" i="38"/>
  <c r="BB327" i="38"/>
  <c r="BC216" i="38"/>
  <c r="BE216" i="38"/>
  <c r="AT302" i="38"/>
  <c r="BA360" i="38"/>
  <c r="Y360" i="38"/>
  <c r="Y310" i="38"/>
  <c r="AT310" i="38"/>
  <c r="AF360" i="38"/>
  <c r="AK303" i="38"/>
  <c r="BE87" i="38"/>
  <c r="AF374" i="38"/>
  <c r="BC96" i="38"/>
  <c r="AD142" i="38"/>
  <c r="BD142" i="38"/>
  <c r="AB142" i="38"/>
  <c r="BC142" i="38"/>
  <c r="BD110" i="38"/>
  <c r="BC110" i="38"/>
  <c r="BC171" i="38"/>
  <c r="BD167" i="38"/>
  <c r="BC167" i="38"/>
  <c r="BD159" i="38"/>
  <c r="BC159" i="38"/>
  <c r="BD155" i="38"/>
  <c r="BE155" i="38"/>
  <c r="BC64" i="38"/>
  <c r="BE179" i="38"/>
  <c r="BE203" i="38"/>
  <c r="BB302" i="38"/>
  <c r="T365" i="38"/>
  <c r="BD64" i="38"/>
  <c r="BD77" i="38"/>
  <c r="BD96" i="38"/>
  <c r="BC99" i="38"/>
  <c r="BD99" i="38"/>
  <c r="BC88" i="38"/>
  <c r="BD88" i="38"/>
  <c r="AB133" i="38"/>
  <c r="BC133" i="38"/>
  <c r="AD133" i="38"/>
  <c r="BD133" i="38"/>
  <c r="AB144" i="38"/>
  <c r="BC144" i="38"/>
  <c r="AD144" i="38"/>
  <c r="BD144" i="38"/>
  <c r="AD148" i="38"/>
  <c r="BD148" i="38"/>
  <c r="AB148" i="38"/>
  <c r="BC148" i="38"/>
  <c r="BD163" i="38"/>
  <c r="BA345" i="38"/>
  <c r="BC91" i="38"/>
  <c r="BD91" i="38"/>
  <c r="AB136" i="38"/>
  <c r="BC136" i="38"/>
  <c r="BD126" i="38"/>
  <c r="BC122" i="38"/>
  <c r="BD122" i="38"/>
  <c r="BD190" i="38"/>
  <c r="BD186" i="38"/>
  <c r="AL11" i="38"/>
  <c r="AJ11" i="38"/>
  <c r="AC11" i="38"/>
  <c r="AZ11" i="38"/>
  <c r="AX11" i="38"/>
  <c r="AE11" i="38"/>
  <c r="AQ365" i="38"/>
  <c r="AS365" i="38"/>
  <c r="AH365" i="38"/>
  <c r="AA365" i="38"/>
  <c r="AV365" i="38"/>
  <c r="AJ365" i="38"/>
  <c r="AC365" i="38"/>
  <c r="AX365" i="38"/>
  <c r="AF302" i="38"/>
  <c r="BE125" i="38"/>
  <c r="BE236" i="38"/>
  <c r="V365" i="38"/>
  <c r="BC365" i="38"/>
  <c r="Y374" i="38"/>
  <c r="BC261" i="38"/>
  <c r="BD257" i="38"/>
  <c r="BC257" i="38"/>
  <c r="BC253" i="38"/>
  <c r="BD249" i="38"/>
  <c r="BC249" i="38"/>
  <c r="BC245" i="38"/>
  <c r="AB132" i="38"/>
  <c r="BC132" i="38"/>
  <c r="AD132" i="38"/>
  <c r="BD132" i="38"/>
  <c r="AB145" i="38"/>
  <c r="BC145" i="38"/>
  <c r="AD145" i="38"/>
  <c r="BD145" i="38"/>
  <c r="BC163" i="38"/>
  <c r="AL328" i="38"/>
  <c r="AA328" i="38"/>
  <c r="AV328" i="38"/>
  <c r="T328" i="38"/>
  <c r="AC328" i="38"/>
  <c r="AX328" i="38"/>
  <c r="V328" i="38"/>
  <c r="AH328" i="38"/>
  <c r="AE328" i="38"/>
  <c r="AZ328" i="38"/>
  <c r="X328" i="38"/>
  <c r="BD275" i="38"/>
  <c r="AD140" i="38"/>
  <c r="BD140" i="38"/>
  <c r="AS366" i="38"/>
  <c r="BE259" i="38"/>
  <c r="BE255" i="38"/>
  <c r="BA298" i="38"/>
  <c r="AB140" i="38"/>
  <c r="BC140" i="38"/>
  <c r="AF290" i="38"/>
  <c r="AI303" i="38"/>
  <c r="AB303" i="38"/>
  <c r="BE222" i="38"/>
  <c r="BB265" i="38"/>
  <c r="BD230" i="38"/>
  <c r="BE230" i="38"/>
  <c r="BC214" i="38"/>
  <c r="BD214" i="38"/>
  <c r="BC345" i="38"/>
  <c r="BE73" i="38"/>
  <c r="BE120" i="38"/>
  <c r="BA374" i="38"/>
  <c r="AD130" i="38"/>
  <c r="BD130" i="38"/>
  <c r="AB130" i="38"/>
  <c r="AF130" i="38"/>
  <c r="BD154" i="38"/>
  <c r="BC154" i="38"/>
  <c r="AD138" i="38"/>
  <c r="BD138" i="38"/>
  <c r="AB138" i="38"/>
  <c r="AF138" i="38"/>
  <c r="BC218" i="38"/>
  <c r="BD218" i="38"/>
  <c r="BD210" i="38"/>
  <c r="BC210" i="38"/>
  <c r="BD356" i="38"/>
  <c r="BD310" i="38"/>
  <c r="BB349" i="38"/>
  <c r="BE349" i="38"/>
  <c r="BE72" i="38"/>
  <c r="AM374" i="38"/>
  <c r="BC271" i="38"/>
  <c r="BD271" i="38"/>
  <c r="BC276" i="38"/>
  <c r="BD276" i="38"/>
  <c r="BD116" i="38"/>
  <c r="AS327" i="38"/>
  <c r="AL327" i="38"/>
  <c r="AC327" i="38"/>
  <c r="AE327" i="38"/>
  <c r="AJ327" i="38"/>
  <c r="AX327" i="38"/>
  <c r="X327" i="38"/>
  <c r="AZ327" i="38"/>
  <c r="BD207" i="38"/>
  <c r="BE207" i="38"/>
  <c r="AF52" i="38"/>
  <c r="BA24" i="38"/>
  <c r="AP303" i="38"/>
  <c r="AN303" i="38"/>
  <c r="BD67" i="38"/>
  <c r="BD69" i="38"/>
  <c r="BD71" i="38"/>
  <c r="BE71" i="38"/>
  <c r="AW303" i="38"/>
  <c r="AD136" i="38"/>
  <c r="BD136" i="38"/>
  <c r="BC192" i="38"/>
  <c r="BE192" i="38"/>
  <c r="BC188" i="38"/>
  <c r="BC180" i="38"/>
  <c r="BC176" i="38"/>
  <c r="BE176" i="38"/>
  <c r="BC169" i="38"/>
  <c r="AM165" i="38"/>
  <c r="BC161" i="38"/>
  <c r="BD161" i="38"/>
  <c r="BC157" i="38"/>
  <c r="BE157" i="38"/>
  <c r="BE234" i="38"/>
  <c r="AR303" i="38"/>
  <c r="AT374" i="38"/>
  <c r="BD75" i="38"/>
  <c r="BE75" i="38"/>
  <c r="Y79" i="38"/>
  <c r="BD86" i="38"/>
  <c r="BE86" i="38"/>
  <c r="BD90" i="38"/>
  <c r="BE90" i="38"/>
  <c r="BD94" i="38"/>
  <c r="BE94" i="38"/>
  <c r="BD98" i="38"/>
  <c r="BD102" i="38"/>
  <c r="BE102" i="38"/>
  <c r="S303" i="38"/>
  <c r="BD268" i="38"/>
  <c r="BE268" i="38"/>
  <c r="BD272" i="38"/>
  <c r="BE272" i="38"/>
  <c r="BC273" i="38"/>
  <c r="BE273" i="38"/>
  <c r="BA277" i="38"/>
  <c r="BA46" i="38"/>
  <c r="AD137" i="38"/>
  <c r="BD137" i="38"/>
  <c r="AF124" i="38"/>
  <c r="AF108" i="38"/>
  <c r="BD108" i="38"/>
  <c r="AY303" i="38"/>
  <c r="AD146" i="38"/>
  <c r="BD146" i="38"/>
  <c r="BE146" i="38"/>
  <c r="AM47" i="38"/>
  <c r="AG303" i="38"/>
  <c r="AF50" i="38"/>
  <c r="BE153" i="38"/>
  <c r="AT356" i="38"/>
  <c r="BD261" i="38"/>
  <c r="BD253" i="38"/>
  <c r="BD245" i="38"/>
  <c r="AD143" i="38"/>
  <c r="BD143" i="38"/>
  <c r="AB143" i="38"/>
  <c r="BC143" i="38"/>
  <c r="Y356" i="38"/>
  <c r="AM356" i="38"/>
  <c r="BD270" i="38"/>
  <c r="BC270" i="38"/>
  <c r="AF356" i="38"/>
  <c r="BC269" i="38"/>
  <c r="BE269" i="38"/>
  <c r="BB140" i="38"/>
  <c r="Z150" i="38"/>
  <c r="BC137" i="38"/>
  <c r="BC109" i="38"/>
  <c r="BE109" i="38"/>
  <c r="BD278" i="38"/>
  <c r="BC278" i="38"/>
  <c r="BA53" i="38"/>
  <c r="AU303" i="38"/>
  <c r="AD135" i="38"/>
  <c r="BD135" i="38"/>
  <c r="AB135" i="38"/>
  <c r="BC135" i="38"/>
  <c r="BD274" i="38"/>
  <c r="BC274" i="38"/>
  <c r="AD131" i="38"/>
  <c r="AB131" i="38"/>
  <c r="AD147" i="38"/>
  <c r="BD147" i="38"/>
  <c r="AB147" i="38"/>
  <c r="BC147" i="38"/>
  <c r="BA39" i="38"/>
  <c r="AD139" i="38"/>
  <c r="BD139" i="38"/>
  <c r="AB139" i="38"/>
  <c r="BC139" i="38"/>
  <c r="BD121" i="38"/>
  <c r="AF121" i="38"/>
  <c r="BD113" i="38"/>
  <c r="AM50" i="38"/>
  <c r="BB51" i="38"/>
  <c r="BD119" i="38"/>
  <c r="AF119" i="38"/>
  <c r="BD111" i="38"/>
  <c r="BD123" i="38"/>
  <c r="AF123" i="38"/>
  <c r="BD115" i="38"/>
  <c r="AF107" i="38"/>
  <c r="AM194" i="38"/>
  <c r="AM190" i="38"/>
  <c r="AM182" i="38"/>
  <c r="AM178" i="38"/>
  <c r="AM170" i="38"/>
  <c r="AM166" i="38"/>
  <c r="AM162" i="38"/>
  <c r="AM158" i="38"/>
  <c r="AS11" i="38"/>
  <c r="AQ11" i="38"/>
  <c r="AS364" i="38"/>
  <c r="AO364" i="38"/>
  <c r="AQ364" i="38"/>
  <c r="BD241" i="38"/>
  <c r="BC241" i="38"/>
  <c r="BD237" i="38"/>
  <c r="BC237" i="38"/>
  <c r="BD233" i="38"/>
  <c r="BC233" i="38"/>
  <c r="BD229" i="38"/>
  <c r="BC229" i="38"/>
  <c r="BD225" i="38"/>
  <c r="AT39" i="38"/>
  <c r="AT51" i="38"/>
  <c r="BD217" i="38"/>
  <c r="AT217" i="38"/>
  <c r="BD213" i="38"/>
  <c r="AT213" i="38"/>
  <c r="BD209" i="38"/>
  <c r="AT209" i="38"/>
  <c r="BD205" i="38"/>
  <c r="BD201" i="38"/>
  <c r="AT201" i="38"/>
  <c r="AS328" i="38"/>
  <c r="AO328" i="38"/>
  <c r="AQ328" i="38"/>
  <c r="AO365" i="38"/>
  <c r="AT239" i="38"/>
  <c r="AT235" i="38"/>
  <c r="AT231" i="38"/>
  <c r="AT227" i="38"/>
  <c r="AT223" i="38"/>
  <c r="AT206" i="38"/>
  <c r="AT202" i="38"/>
  <c r="BB374" i="38"/>
  <c r="AQ327" i="38"/>
  <c r="AT208" i="38"/>
  <c r="AT204" i="38"/>
  <c r="AT200" i="38"/>
  <c r="Q2" i="39"/>
  <c r="Q5" i="39"/>
  <c r="AF2" i="39"/>
  <c r="AT53" i="38"/>
  <c r="Y12" i="38"/>
  <c r="BB12" i="38"/>
  <c r="BD52" i="38"/>
  <c r="BD51" i="38"/>
  <c r="BC24" i="38"/>
  <c r="BD327" i="38"/>
  <c r="BB20" i="38"/>
  <c r="BC46" i="38"/>
  <c r="BC23" i="38"/>
  <c r="AF21" i="38"/>
  <c r="BC44" i="38"/>
  <c r="BC21" i="38"/>
  <c r="BB11" i="38"/>
  <c r="BA50" i="38"/>
  <c r="AM22" i="38"/>
  <c r="BC366" i="38"/>
  <c r="BD364" i="38"/>
  <c r="BD46" i="38"/>
  <c r="BD23" i="38"/>
  <c r="Y366" i="38"/>
  <c r="BB366" i="38"/>
  <c r="BE366" i="38"/>
  <c r="BD12" i="38"/>
  <c r="BC52" i="38"/>
  <c r="AM52" i="38"/>
  <c r="Y76" i="38"/>
  <c r="AT215" i="38"/>
  <c r="BB328" i="38"/>
  <c r="BD366" i="38"/>
  <c r="BD363" i="38"/>
  <c r="BD19" i="38"/>
  <c r="BD44" i="38"/>
  <c r="BD21" i="38"/>
  <c r="BB19" i="38"/>
  <c r="BC45" i="38"/>
  <c r="AM164" i="38"/>
  <c r="BC14" i="38"/>
  <c r="Y63" i="38"/>
  <c r="BB52" i="38"/>
  <c r="BE52" i="38"/>
  <c r="AT52" i="38"/>
  <c r="BC53" i="38"/>
  <c r="AF131" i="38"/>
  <c r="BC51" i="38"/>
  <c r="BC20" i="38"/>
  <c r="BC328" i="38"/>
  <c r="AM365" i="38"/>
  <c r="BB21" i="38"/>
  <c r="BE21" i="38"/>
  <c r="BD50" i="38"/>
  <c r="BB24" i="38"/>
  <c r="BB13" i="38"/>
  <c r="BB22" i="38"/>
  <c r="BC363" i="38"/>
  <c r="BB23" i="38"/>
  <c r="BE23" i="38"/>
  <c r="AF46" i="38"/>
  <c r="BA52" i="38"/>
  <c r="BC13" i="38"/>
  <c r="BB104" i="38"/>
  <c r="BD14" i="38"/>
  <c r="BC15" i="38"/>
  <c r="BA51" i="38"/>
  <c r="BE51" i="38"/>
  <c r="BB53" i="38"/>
  <c r="AM51" i="38"/>
  <c r="AM53" i="38"/>
  <c r="BD47" i="38"/>
  <c r="BD24" i="38"/>
  <c r="AM46" i="38"/>
  <c r="BC50" i="38"/>
  <c r="BD20" i="38"/>
  <c r="BB14" i="38"/>
  <c r="BE14" i="38"/>
  <c r="S368" i="38"/>
  <c r="BB365" i="38"/>
  <c r="BE365" i="38"/>
  <c r="Y365" i="38"/>
  <c r="AT50" i="38"/>
  <c r="BD53" i="38"/>
  <c r="BB50" i="38"/>
  <c r="BD15" i="38"/>
  <c r="BE15" i="38"/>
  <c r="Y363" i="38"/>
  <c r="BB363" i="38"/>
  <c r="BE363" i="38"/>
  <c r="BD22" i="38"/>
  <c r="Y25" i="38"/>
  <c r="BB25" i="38"/>
  <c r="BC25" i="38"/>
  <c r="BD25" i="38"/>
  <c r="BE25" i="38"/>
  <c r="BC19" i="38"/>
  <c r="BC364" i="38"/>
  <c r="AM39" i="38"/>
  <c r="BB364" i="38"/>
  <c r="BE364" i="38"/>
  <c r="Y364" i="38"/>
  <c r="BC12" i="38"/>
  <c r="BD37" i="38"/>
  <c r="BD13" i="38"/>
  <c r="BA255" i="38"/>
  <c r="BD39" i="38"/>
  <c r="BE160" i="38"/>
  <c r="BC327" i="38"/>
  <c r="BC329" i="38"/>
  <c r="BC334" i="38"/>
  <c r="BC22" i="38"/>
  <c r="BE360" i="38"/>
  <c r="Y51" i="38"/>
  <c r="BB219" i="38"/>
  <c r="AM45" i="38"/>
  <c r="AF116" i="38"/>
  <c r="BA365" i="38"/>
  <c r="BE77" i="38"/>
  <c r="BE172" i="38"/>
  <c r="AT363" i="38"/>
  <c r="BA366" i="38"/>
  <c r="Y100" i="38"/>
  <c r="AT218" i="38"/>
  <c r="AM179" i="38"/>
  <c r="Y102" i="38"/>
  <c r="BA272" i="38"/>
  <c r="Y95" i="38"/>
  <c r="AT199" i="38"/>
  <c r="AT232" i="38"/>
  <c r="AM156" i="38"/>
  <c r="BA262" i="38"/>
  <c r="Y101" i="38"/>
  <c r="AM186" i="38"/>
  <c r="AF115" i="38"/>
  <c r="AF111" i="38"/>
  <c r="BA12" i="38"/>
  <c r="BE188" i="38"/>
  <c r="BE64" i="38"/>
  <c r="BC303" i="38"/>
  <c r="BB81" i="38"/>
  <c r="Y92" i="38"/>
  <c r="AM160" i="38"/>
  <c r="BB288" i="38"/>
  <c r="BE263" i="38"/>
  <c r="Y94" i="38"/>
  <c r="BB127" i="38"/>
  <c r="BB173" i="38"/>
  <c r="AT365" i="38"/>
  <c r="AT328" i="38"/>
  <c r="AT225" i="38"/>
  <c r="AF113" i="38"/>
  <c r="AF20" i="38"/>
  <c r="BE211" i="38"/>
  <c r="AM11" i="38"/>
  <c r="BE248" i="38"/>
  <c r="BE181" i="38"/>
  <c r="BA260" i="38"/>
  <c r="AM172" i="38"/>
  <c r="AT211" i="38"/>
  <c r="BB196" i="38"/>
  <c r="AF134" i="38"/>
  <c r="AT238" i="38"/>
  <c r="BA332" i="38"/>
  <c r="BA328" i="38"/>
  <c r="AT327" i="38"/>
  <c r="AF47" i="38"/>
  <c r="AF24" i="38"/>
  <c r="AF11" i="38"/>
  <c r="BA45" i="38"/>
  <c r="BA22" i="38"/>
  <c r="AM42" i="38"/>
  <c r="AM19" i="38"/>
  <c r="AT205" i="38"/>
  <c r="BA23" i="38"/>
  <c r="AM155" i="38"/>
  <c r="BA245" i="38"/>
  <c r="BA253" i="38"/>
  <c r="BA261" i="38"/>
  <c r="AT210" i="38"/>
  <c r="AF147" i="38"/>
  <c r="BA254" i="38"/>
  <c r="Y85" i="38"/>
  <c r="Y93" i="38"/>
  <c r="BA263" i="38"/>
  <c r="AT212" i="38"/>
  <c r="AM24" i="38"/>
  <c r="AF146" i="38"/>
  <c r="AF142" i="38"/>
  <c r="BA276" i="38"/>
  <c r="BA268" i="38"/>
  <c r="Y68" i="38"/>
  <c r="Y87" i="38"/>
  <c r="Y103" i="38"/>
  <c r="AT364" i="38"/>
  <c r="BA42" i="38"/>
  <c r="BA47" i="38"/>
  <c r="AM35" i="38"/>
  <c r="BE180" i="38"/>
  <c r="BE69" i="38"/>
  <c r="BA43" i="38"/>
  <c r="BA20" i="38"/>
  <c r="Y20" i="38"/>
  <c r="AF53" i="38"/>
  <c r="AF328" i="38"/>
  <c r="BA44" i="38"/>
  <c r="BA21" i="38"/>
  <c r="AT44" i="38"/>
  <c r="AT21" i="38"/>
  <c r="BA38" i="38"/>
  <c r="BA14" i="38"/>
  <c r="BE99" i="38"/>
  <c r="BE171" i="38"/>
  <c r="Y327" i="38"/>
  <c r="BE191" i="38"/>
  <c r="BE256" i="38"/>
  <c r="Y24" i="38"/>
  <c r="AM13" i="38"/>
  <c r="AT13" i="38"/>
  <c r="AT366" i="38"/>
  <c r="AT22" i="38"/>
  <c r="Y15" i="38"/>
  <c r="AT15" i="38"/>
  <c r="AT11" i="38"/>
  <c r="BB242" i="38"/>
  <c r="AT25" i="38"/>
  <c r="AF19" i="38"/>
  <c r="AM23" i="38"/>
  <c r="BA19" i="38"/>
  <c r="AM159" i="38"/>
  <c r="AM167" i="38"/>
  <c r="AF110" i="38"/>
  <c r="AF118" i="38"/>
  <c r="AF126" i="38"/>
  <c r="Y84" i="38"/>
  <c r="AT229" i="38"/>
  <c r="AT237" i="38"/>
  <c r="AF13" i="38"/>
  <c r="AM187" i="38"/>
  <c r="AM195" i="38"/>
  <c r="AF141" i="38"/>
  <c r="AF137" i="38"/>
  <c r="AF133" i="38"/>
  <c r="BA246" i="38"/>
  <c r="BA273" i="38"/>
  <c r="Y66" i="38"/>
  <c r="Y74" i="38"/>
  <c r="AM157" i="38"/>
  <c r="AM176" i="38"/>
  <c r="AM184" i="38"/>
  <c r="AM192" i="38"/>
  <c r="AF120" i="38"/>
  <c r="BA247" i="38"/>
  <c r="Y67" i="38"/>
  <c r="Y75" i="38"/>
  <c r="Y86" i="38"/>
  <c r="AM181" i="38"/>
  <c r="AM189" i="38"/>
  <c r="AF140" i="38"/>
  <c r="AF132" i="38"/>
  <c r="BA252" i="38"/>
  <c r="AM12" i="38"/>
  <c r="AT12" i="38"/>
  <c r="AM20" i="38"/>
  <c r="AM48" i="38"/>
  <c r="AT24" i="38"/>
  <c r="BA37" i="38"/>
  <c r="BA13" i="38"/>
  <c r="BE183" i="38"/>
  <c r="Y13" i="38"/>
  <c r="BA363" i="38"/>
  <c r="AF25" i="38"/>
  <c r="Y19" i="38"/>
  <c r="AT240" i="38"/>
  <c r="BA249" i="38"/>
  <c r="BA257" i="38"/>
  <c r="BA15" i="38"/>
  <c r="Y88" i="38"/>
  <c r="Y96" i="38"/>
  <c r="AT214" i="38"/>
  <c r="AF327" i="38"/>
  <c r="AM168" i="38"/>
  <c r="AF149" i="38"/>
  <c r="AF145" i="38"/>
  <c r="BA250" i="38"/>
  <c r="BA258" i="38"/>
  <c r="Y89" i="38"/>
  <c r="Y97" i="38"/>
  <c r="AF112" i="38"/>
  <c r="Y90" i="38"/>
  <c r="Y98" i="38"/>
  <c r="Y52" i="38"/>
  <c r="AT216" i="38"/>
  <c r="AF15" i="38"/>
  <c r="AM154" i="38"/>
  <c r="AM193" i="38"/>
  <c r="AF144" i="38"/>
  <c r="BA278" i="38"/>
  <c r="BA274" i="38"/>
  <c r="BA270" i="38"/>
  <c r="Y64" i="38"/>
  <c r="Y72" i="38"/>
  <c r="Y80" i="38"/>
  <c r="Y91" i="38"/>
  <c r="Y99" i="38"/>
  <c r="AF45" i="38"/>
  <c r="AF22" i="38"/>
  <c r="AF51" i="38"/>
  <c r="Y21" i="38"/>
  <c r="AM38" i="38"/>
  <c r="AM14" i="38"/>
  <c r="BA327" i="38"/>
  <c r="AT19" i="38"/>
  <c r="AT23" i="38"/>
  <c r="Y53" i="38"/>
  <c r="BE137" i="38"/>
  <c r="AT20" i="38"/>
  <c r="BE275" i="38"/>
  <c r="AM328" i="38"/>
  <c r="Y328" i="38"/>
  <c r="BE126" i="38"/>
  <c r="AM21" i="38"/>
  <c r="BB38" i="38"/>
  <c r="Y14" i="38"/>
  <c r="AT14" i="38"/>
  <c r="AM327" i="38"/>
  <c r="BE177" i="38"/>
  <c r="BA35" i="38"/>
  <c r="BA11" i="38"/>
  <c r="Y50" i="38"/>
  <c r="Y22" i="38"/>
  <c r="Y11" i="38"/>
  <c r="BE232" i="38"/>
  <c r="BA48" i="38"/>
  <c r="BA25" i="38"/>
  <c r="BE118" i="38"/>
  <c r="Y23" i="38"/>
  <c r="AF23" i="38"/>
  <c r="AT224" i="38"/>
  <c r="AM163" i="38"/>
  <c r="AM171" i="38"/>
  <c r="AF114" i="38"/>
  <c r="AF122" i="38"/>
  <c r="Y61" i="38"/>
  <c r="Y69" i="38"/>
  <c r="Y77" i="38"/>
  <c r="AT233" i="38"/>
  <c r="AT241" i="38"/>
  <c r="AM183" i="38"/>
  <c r="AM191" i="38"/>
  <c r="AF143" i="38"/>
  <c r="AF139" i="38"/>
  <c r="AF135" i="38"/>
  <c r="BA279" i="38"/>
  <c r="BA275" i="38"/>
  <c r="BA271" i="38"/>
  <c r="Y62" i="38"/>
  <c r="Y70" i="38"/>
  <c r="Y78" i="38"/>
  <c r="AM161" i="38"/>
  <c r="AM169" i="38"/>
  <c r="AM180" i="38"/>
  <c r="AM188" i="38"/>
  <c r="AM15" i="38"/>
  <c r="Y71" i="38"/>
  <c r="AM177" i="38"/>
  <c r="AM185" i="38"/>
  <c r="AF117" i="38"/>
  <c r="AF125" i="38"/>
  <c r="AF148" i="38"/>
  <c r="AF136" i="38"/>
  <c r="BA248" i="38"/>
  <c r="BA256" i="38"/>
  <c r="BA264" i="38"/>
  <c r="AF37" i="38"/>
  <c r="AF35" i="38"/>
  <c r="Y38" i="38"/>
  <c r="Y40" i="22"/>
  <c r="S57" i="22"/>
  <c r="BE163" i="38"/>
  <c r="BE229" i="38"/>
  <c r="BE237" i="38"/>
  <c r="BE224" i="38"/>
  <c r="BE240" i="38"/>
  <c r="AI368" i="38"/>
  <c r="BE195" i="38"/>
  <c r="BE250" i="38"/>
  <c r="BE132" i="38"/>
  <c r="BE100" i="38"/>
  <c r="AD368" i="38"/>
  <c r="AR368" i="38"/>
  <c r="BE144" i="38"/>
  <c r="BE88" i="38"/>
  <c r="BE149" i="38"/>
  <c r="BE279" i="38"/>
  <c r="BE74" i="38"/>
  <c r="BE187" i="38"/>
  <c r="BE85" i="38"/>
  <c r="AG329" i="38"/>
  <c r="BE78" i="38"/>
  <c r="BE159" i="38"/>
  <c r="BE134" i="38"/>
  <c r="BE298" i="38"/>
  <c r="W368" i="38"/>
  <c r="BE84" i="38"/>
  <c r="BE345" i="38"/>
  <c r="BE133" i="38"/>
  <c r="BB303" i="38"/>
  <c r="BE98" i="38"/>
  <c r="BE136" i="38"/>
  <c r="BE258" i="38"/>
  <c r="AK368" i="38"/>
  <c r="BE374" i="38"/>
  <c r="AB368" i="38"/>
  <c r="AG368" i="38"/>
  <c r="BE122" i="38"/>
  <c r="BE117" i="38"/>
  <c r="BB48" i="38"/>
  <c r="BE161" i="38"/>
  <c r="BE226" i="38"/>
  <c r="BE310" i="38"/>
  <c r="BE210" i="38"/>
  <c r="BE96" i="38"/>
  <c r="BE70" i="38"/>
  <c r="BE93" i="38"/>
  <c r="BE252" i="38"/>
  <c r="AM37" i="38"/>
  <c r="S329" i="38"/>
  <c r="BE103" i="38"/>
  <c r="BE356" i="38"/>
  <c r="BE62" i="38"/>
  <c r="AB329" i="38"/>
  <c r="BD196" i="38"/>
  <c r="AK329" i="38"/>
  <c r="U329" i="38"/>
  <c r="AW368" i="38"/>
  <c r="BC112" i="38"/>
  <c r="BE112" i="38"/>
  <c r="BE147" i="38"/>
  <c r="Y303" i="38"/>
  <c r="BC37" i="38"/>
  <c r="BE257" i="38"/>
  <c r="BC81" i="38"/>
  <c r="Z368" i="38"/>
  <c r="BE148" i="38"/>
  <c r="BE141" i="38"/>
  <c r="AY368" i="38"/>
  <c r="AM368" i="38"/>
  <c r="BC260" i="38"/>
  <c r="BE260" i="38"/>
  <c r="BE249" i="38"/>
  <c r="BE67" i="38"/>
  <c r="BE218" i="38"/>
  <c r="AU329" i="38"/>
  <c r="BE145" i="38"/>
  <c r="AU368" i="38"/>
  <c r="BE91" i="38"/>
  <c r="BE167" i="38"/>
  <c r="BE164" i="38"/>
  <c r="BD11" i="38"/>
  <c r="BE140" i="38"/>
  <c r="BE214" i="38"/>
  <c r="BE142" i="38"/>
  <c r="BC11" i="38"/>
  <c r="BE253" i="38"/>
  <c r="BE261" i="38"/>
  <c r="BD43" i="38"/>
  <c r="BD104" i="38"/>
  <c r="BE302" i="38"/>
  <c r="BE271" i="38"/>
  <c r="BE110" i="38"/>
  <c r="AP368" i="38"/>
  <c r="U368" i="38"/>
  <c r="AF303" i="38"/>
  <c r="Z329" i="38"/>
  <c r="AM44" i="38"/>
  <c r="BE233" i="38"/>
  <c r="BE241" i="38"/>
  <c r="BC104" i="38"/>
  <c r="W329" i="38"/>
  <c r="BD288" i="38"/>
  <c r="BA303" i="38"/>
  <c r="BE270" i="38"/>
  <c r="AF39" i="38"/>
  <c r="BC108" i="38"/>
  <c r="BE108" i="38"/>
  <c r="BD124" i="38"/>
  <c r="BE124" i="38"/>
  <c r="BC277" i="38"/>
  <c r="BE277" i="38"/>
  <c r="AT303" i="38"/>
  <c r="AF43" i="38"/>
  <c r="AD329" i="38"/>
  <c r="BC116" i="38"/>
  <c r="BE116" i="38"/>
  <c r="BE143" i="38"/>
  <c r="AF38" i="38"/>
  <c r="BD169" i="38"/>
  <c r="BE169" i="38"/>
  <c r="AY329" i="38"/>
  <c r="AW329" i="38"/>
  <c r="BE276" i="38"/>
  <c r="BD79" i="38"/>
  <c r="BD165" i="38"/>
  <c r="BE165" i="38"/>
  <c r="AI329" i="38"/>
  <c r="BC138" i="38"/>
  <c r="BE138" i="38"/>
  <c r="BE154" i="38"/>
  <c r="BC130" i="38"/>
  <c r="BE130" i="38"/>
  <c r="BD200" i="38"/>
  <c r="BD239" i="38"/>
  <c r="BE239" i="38"/>
  <c r="BD204" i="38"/>
  <c r="BE204" i="38"/>
  <c r="BD227" i="38"/>
  <c r="BE227" i="38"/>
  <c r="BC201" i="38"/>
  <c r="BC205" i="38"/>
  <c r="BE205" i="38"/>
  <c r="BC209" i="38"/>
  <c r="BE209" i="38"/>
  <c r="BC213" i="38"/>
  <c r="BE213" i="38"/>
  <c r="BC217" i="38"/>
  <c r="BE217" i="38"/>
  <c r="AN368" i="38"/>
  <c r="BC162" i="38"/>
  <c r="BE162" i="38"/>
  <c r="BC178" i="38"/>
  <c r="BC186" i="38"/>
  <c r="BE186" i="38"/>
  <c r="BC194" i="38"/>
  <c r="BE194" i="38"/>
  <c r="BD131" i="38"/>
  <c r="BD150" i="38"/>
  <c r="AD150" i="38"/>
  <c r="AT35" i="38"/>
  <c r="BC166" i="38"/>
  <c r="BE166" i="38"/>
  <c r="BC107" i="38"/>
  <c r="BC123" i="38"/>
  <c r="BE123" i="38"/>
  <c r="BC113" i="38"/>
  <c r="BE113" i="38"/>
  <c r="BD202" i="38"/>
  <c r="BE202" i="38"/>
  <c r="AT45" i="38"/>
  <c r="AM303" i="38"/>
  <c r="BC170" i="38"/>
  <c r="BE170" i="38"/>
  <c r="BC182" i="38"/>
  <c r="BE182" i="38"/>
  <c r="BC190" i="38"/>
  <c r="BE190" i="38"/>
  <c r="BD107" i="38"/>
  <c r="BC111" i="38"/>
  <c r="BE111" i="38"/>
  <c r="BC119" i="38"/>
  <c r="BE119" i="38"/>
  <c r="BE139" i="38"/>
  <c r="AB150" i="38"/>
  <c r="BC131" i="38"/>
  <c r="BE135" i="38"/>
  <c r="AT36" i="38"/>
  <c r="BD206" i="38"/>
  <c r="BE206" i="38"/>
  <c r="BD223" i="38"/>
  <c r="AN329" i="38"/>
  <c r="BC225" i="38"/>
  <c r="BD35" i="38"/>
  <c r="BC115" i="38"/>
  <c r="BE115" i="38"/>
  <c r="BC121" i="38"/>
  <c r="BE121" i="38"/>
  <c r="AM36" i="38"/>
  <c r="BD265" i="38"/>
  <c r="BE245" i="38"/>
  <c r="BD235" i="38"/>
  <c r="BE235" i="38"/>
  <c r="BD208" i="38"/>
  <c r="BE208" i="38"/>
  <c r="AP329" i="38"/>
  <c r="BD231" i="38"/>
  <c r="BE231" i="38"/>
  <c r="AR329" i="38"/>
  <c r="BD38" i="38"/>
  <c r="AT46" i="38"/>
  <c r="BC158" i="38"/>
  <c r="BE274" i="38"/>
  <c r="BE278" i="38"/>
  <c r="BA36" i="38"/>
  <c r="BB150" i="38"/>
  <c r="BB36" i="38"/>
  <c r="BC36" i="38"/>
  <c r="BD36" i="38"/>
  <c r="BE36" i="38"/>
  <c r="BB43" i="38"/>
  <c r="AT43" i="38"/>
  <c r="BD45" i="38"/>
  <c r="BE50" i="38"/>
  <c r="BE24" i="38"/>
  <c r="BC38" i="38"/>
  <c r="BE12" i="38"/>
  <c r="AT42" i="38"/>
  <c r="Y37" i="38"/>
  <c r="BB37" i="38"/>
  <c r="BE37" i="38"/>
  <c r="Y35" i="38"/>
  <c r="BB35" i="38"/>
  <c r="BE38" i="38"/>
  <c r="BC48" i="38"/>
  <c r="BD48" i="38"/>
  <c r="BE48" i="38"/>
  <c r="BC368" i="38"/>
  <c r="BC43" i="38"/>
  <c r="BE327" i="38"/>
  <c r="BC47" i="38"/>
  <c r="BC42" i="38"/>
  <c r="Y46" i="38"/>
  <c r="BB46" i="38"/>
  <c r="BE46" i="38"/>
  <c r="Y44" i="38"/>
  <c r="BB44" i="38"/>
  <c r="BE44" i="38"/>
  <c r="AT48" i="38"/>
  <c r="Y47" i="38"/>
  <c r="BB47" i="38"/>
  <c r="BE53" i="38"/>
  <c r="BE22" i="38"/>
  <c r="BE328" i="38"/>
  <c r="BE20" i="38"/>
  <c r="AT47" i="38"/>
  <c r="Y39" i="38"/>
  <c r="BB39" i="38"/>
  <c r="Y45" i="38"/>
  <c r="BB45" i="38"/>
  <c r="BE45" i="38"/>
  <c r="AT38" i="38"/>
  <c r="BB42" i="38"/>
  <c r="AT37" i="38"/>
  <c r="BE13" i="38"/>
  <c r="BE19" i="38"/>
  <c r="BD42" i="38"/>
  <c r="BC35" i="38"/>
  <c r="BC39" i="38"/>
  <c r="BE303" i="38"/>
  <c r="Y43" i="38"/>
  <c r="AF329" i="38"/>
  <c r="AT331" i="38"/>
  <c r="AM332" i="38"/>
  <c r="AM331" i="38"/>
  <c r="BA331" i="38"/>
  <c r="Y42" i="38"/>
  <c r="AF36" i="38"/>
  <c r="AT332" i="38"/>
  <c r="AF44" i="38"/>
  <c r="Y48" i="38"/>
  <c r="AF42" i="38"/>
  <c r="AF48" i="38"/>
  <c r="Y36" i="38"/>
  <c r="Y57" i="22"/>
  <c r="S58" i="22"/>
  <c r="Y368" i="38"/>
  <c r="BA32" i="38"/>
  <c r="BD329" i="38"/>
  <c r="AF333" i="38"/>
  <c r="Y32" i="38"/>
  <c r="BE11" i="38"/>
  <c r="BD127" i="38"/>
  <c r="Y81" i="38"/>
  <c r="AF368" i="38"/>
  <c r="BD56" i="38"/>
  <c r="BB329" i="38"/>
  <c r="BD368" i="38"/>
  <c r="BC288" i="38"/>
  <c r="BE288" i="38"/>
  <c r="BC16" i="38"/>
  <c r="Y56" i="38"/>
  <c r="BA288" i="38"/>
  <c r="BD173" i="38"/>
  <c r="AM32" i="38"/>
  <c r="BA368" i="38"/>
  <c r="BC265" i="38"/>
  <c r="BE265" i="38"/>
  <c r="Y104" i="38"/>
  <c r="Y329" i="38"/>
  <c r="BA265" i="38"/>
  <c r="BE104" i="38"/>
  <c r="AF32" i="38"/>
  <c r="BD16" i="38"/>
  <c r="BA333" i="38"/>
  <c r="BD32" i="38"/>
  <c r="Y290" i="38"/>
  <c r="AM173" i="38"/>
  <c r="AF150" i="38"/>
  <c r="BC32" i="38"/>
  <c r="BA16" i="38"/>
  <c r="AM56" i="38"/>
  <c r="BD81" i="38"/>
  <c r="BE81" i="38"/>
  <c r="BE79" i="38"/>
  <c r="Y333" i="38"/>
  <c r="AT219" i="38"/>
  <c r="AM329" i="38"/>
  <c r="BA329" i="38"/>
  <c r="BB32" i="38"/>
  <c r="AT290" i="38"/>
  <c r="BB290" i="38"/>
  <c r="BC173" i="38"/>
  <c r="BE158" i="38"/>
  <c r="AT289" i="38"/>
  <c r="AF16" i="38"/>
  <c r="BE225" i="38"/>
  <c r="BC242" i="38"/>
  <c r="BC150" i="38"/>
  <c r="BE150" i="38"/>
  <c r="BE131" i="38"/>
  <c r="AT242" i="38"/>
  <c r="AF127" i="38"/>
  <c r="BC196" i="38"/>
  <c r="BE196" i="38"/>
  <c r="BE178" i="38"/>
  <c r="AM289" i="38"/>
  <c r="Y16" i="38"/>
  <c r="AM16" i="38"/>
  <c r="AT329" i="38"/>
  <c r="AT16" i="38"/>
  <c r="AM196" i="38"/>
  <c r="BA290" i="38"/>
  <c r="BC127" i="38"/>
  <c r="BE127" i="38"/>
  <c r="BE107" i="38"/>
  <c r="BB368" i="38"/>
  <c r="AT368" i="38"/>
  <c r="AT32" i="38"/>
  <c r="AM333" i="38"/>
  <c r="BD219" i="38"/>
  <c r="BE200" i="38"/>
  <c r="BD242" i="38"/>
  <c r="BE223" i="38"/>
  <c r="BA289" i="38"/>
  <c r="BD333" i="38"/>
  <c r="BD334" i="38"/>
  <c r="BA56" i="38"/>
  <c r="BB16" i="38"/>
  <c r="BB289" i="38"/>
  <c r="Y289" i="38"/>
  <c r="BC219" i="38"/>
  <c r="BE201" i="38"/>
  <c r="BE42" i="38"/>
  <c r="BE39" i="38"/>
  <c r="BE47" i="38"/>
  <c r="BE35" i="38"/>
  <c r="BE43" i="38"/>
  <c r="BC56" i="38"/>
  <c r="BE329" i="38"/>
  <c r="AF56" i="38"/>
  <c r="Y58" i="22"/>
  <c r="S126" i="22"/>
  <c r="BE368" i="38"/>
  <c r="AT56" i="38"/>
  <c r="BE173" i="38"/>
  <c r="BA33" i="38"/>
  <c r="Y33" i="38"/>
  <c r="BD33" i="38"/>
  <c r="BE32" i="38"/>
  <c r="BC33" i="38"/>
  <c r="Y334" i="38"/>
  <c r="BC40" i="38"/>
  <c r="BC57" i="38"/>
  <c r="BB56" i="38"/>
  <c r="Y375" i="38"/>
  <c r="BB333" i="38"/>
  <c r="BE333" i="38"/>
  <c r="AF334" i="38"/>
  <c r="AT333" i="38"/>
  <c r="BE242" i="38"/>
  <c r="BB291" i="38"/>
  <c r="AM33" i="38"/>
  <c r="AF33" i="38"/>
  <c r="BB33" i="38"/>
  <c r="BE16" i="38"/>
  <c r="AT375" i="38"/>
  <c r="AT334" i="38"/>
  <c r="AF289" i="38"/>
  <c r="BD289" i="38"/>
  <c r="BA40" i="38"/>
  <c r="BD40" i="38"/>
  <c r="BD57" i="38"/>
  <c r="BB40" i="38"/>
  <c r="AM334" i="38"/>
  <c r="AM57" i="38"/>
  <c r="AM40" i="38"/>
  <c r="BA291" i="38"/>
  <c r="AM290" i="38"/>
  <c r="BD290" i="38"/>
  <c r="BE290" i="38"/>
  <c r="AF375" i="38"/>
  <c r="AT291" i="38"/>
  <c r="Y40" i="38"/>
  <c r="BE219" i="38"/>
  <c r="Y291" i="38"/>
  <c r="AF57" i="38"/>
  <c r="AF40" i="38"/>
  <c r="AT33" i="38"/>
  <c r="AT40" i="38"/>
  <c r="BE56" i="38"/>
  <c r="BD58" i="38"/>
  <c r="S128" i="22"/>
  <c r="Y126" i="22"/>
  <c r="S177" i="22"/>
  <c r="Y177" i="22"/>
  <c r="Y58" i="38"/>
  <c r="Y57" i="38"/>
  <c r="BC58" i="38"/>
  <c r="BA334" i="38"/>
  <c r="BB334" i="38"/>
  <c r="BE334" i="38"/>
  <c r="AT57" i="38"/>
  <c r="BA375" i="38"/>
  <c r="AT58" i="38"/>
  <c r="Y312" i="38"/>
  <c r="BB57" i="38"/>
  <c r="BE57" i="38"/>
  <c r="BE40" i="38"/>
  <c r="AM291" i="38"/>
  <c r="BD291" i="38"/>
  <c r="BE291" i="38"/>
  <c r="BE33" i="38"/>
  <c r="BE289" i="38"/>
  <c r="AM375" i="38"/>
  <c r="BB375" i="38"/>
  <c r="AF291" i="38"/>
  <c r="BA57" i="38"/>
  <c r="S179" i="22"/>
  <c r="Y179" i="22"/>
  <c r="D5" i="22"/>
  <c r="Y128" i="22"/>
  <c r="BE375" i="38"/>
  <c r="AT312" i="38"/>
  <c r="Y377" i="38"/>
  <c r="BB58" i="38"/>
  <c r="BE58" i="38"/>
  <c r="AF58" i="38"/>
  <c r="AM58" i="38"/>
  <c r="BA58" i="38"/>
  <c r="AF312" i="38"/>
  <c r="Y324" i="38"/>
  <c r="AF377" i="38"/>
  <c r="Y314" i="38"/>
  <c r="AT377" i="38"/>
  <c r="AM377" i="38"/>
  <c r="AM312" i="38"/>
  <c r="BE312" i="38"/>
  <c r="AF316" i="38"/>
  <c r="BA312" i="38"/>
  <c r="AM318" i="38"/>
  <c r="BA377" i="38"/>
  <c r="AT324" i="38"/>
  <c r="AF324" i="38"/>
  <c r="AM324" i="38"/>
  <c r="BB324" i="38"/>
  <c r="BE324" i="38"/>
  <c r="BA324" i="38"/>
  <c r="D5" i="38"/>
</calcChain>
</file>

<file path=xl/comments1.xml><?xml version="1.0" encoding="utf-8"?>
<comments xmlns="http://schemas.openxmlformats.org/spreadsheetml/2006/main">
  <authors>
    <author>University of Alaska</author>
    <author>Erin Albertson</author>
    <author>fnlvc</author>
  </authors>
  <commentList>
    <comment ref="P9" authorId="0" shapeId="0">
      <text>
        <r>
          <rPr>
            <b/>
            <sz val="8"/>
            <color indexed="81"/>
            <rFont val="Tahoma"/>
            <family val="2"/>
          </rPr>
          <t xml:space="preserve">UAF Office of Sponsored Programs:
</t>
        </r>
        <r>
          <rPr>
            <sz val="8"/>
            <color indexed="81"/>
            <rFont val="Tahoma"/>
            <family val="2"/>
          </rPr>
          <t xml:space="preserve">The hourly wage for current UAF employees can be found on the NBAJOBS Banner screen. Please consult your departmental Human Resources manager for help selecting hourly wages for project employees not </t>
        </r>
        <r>
          <rPr>
            <b/>
            <sz val="8"/>
            <color indexed="81"/>
            <rFont val="Tahoma"/>
            <family val="2"/>
          </rPr>
          <t>yet</t>
        </r>
        <r>
          <rPr>
            <sz val="8"/>
            <color indexed="81"/>
            <rFont val="Tahoma"/>
            <family val="2"/>
          </rPr>
          <t xml:space="preserve"> employed at UAF.
The UAF Graduate School sets minimum rates of pay for graduate students. Departments are free to set their own rates of pay as long as those rates are higher than the Graduate School minimums. The Graduate School rates can be found here: http://www.uaf.edu/gradsch/general/FAQ.html#grad_assistantships</t>
        </r>
        <r>
          <rPr>
            <sz val="8"/>
            <color indexed="81"/>
            <rFont val="Tahoma"/>
            <family val="2"/>
          </rPr>
          <t xml:space="preserve">
</t>
        </r>
      </text>
    </comment>
    <comment ref="Q9" authorId="0" shapeId="0">
      <text>
        <r>
          <rPr>
            <b/>
            <sz val="8"/>
            <color indexed="81"/>
            <rFont val="Tahoma"/>
            <family val="2"/>
          </rPr>
          <t>UAF Office of Sponsored Programs:</t>
        </r>
        <r>
          <rPr>
            <sz val="8"/>
            <color indexed="81"/>
            <rFont val="Tahoma"/>
            <family val="2"/>
          </rPr>
          <t xml:space="preserve">
The leave and fringe rates will autopopulate once an e-class is selected.</t>
        </r>
      </text>
    </comment>
    <comment ref="D54" authorId="1" shapeId="0">
      <text>
        <r>
          <rPr>
            <sz val="14"/>
            <color indexed="81"/>
            <rFont val="Helvetica"/>
          </rPr>
          <t xml:space="preserve">AY15-$2361/yr=$858/Fall, $858/Spring, and $645/Summer Only + 7%
AY16-$2326/yr=$847/Fall, $1479/Spring/Summer Only + 7% (8/25/16-8/24/17 Per Director, Laura Bender 8/4/16
https://www.uaf.edu/gradsch/health-insurance/
</t>
        </r>
      </text>
    </comment>
    <comment ref="D55" authorId="1" shapeId="0">
      <text>
        <r>
          <rPr>
            <sz val="14"/>
            <color indexed="81"/>
            <rFont val="Helvetica"/>
          </rPr>
          <t xml:space="preserve">AY15-$2361/yr=$858/Fall, $858/Spring, and $645/Summer Only + 7%
AY16-$2326/yr=$847/Fall, $1479/Spring/Summer Only + 7% (8/25/16-8/24/17 Per Director, Laura Bender 8/4/16
https://www.uaf.edu/gradsch/health-insurance/
</t>
        </r>
      </text>
    </comment>
    <comment ref="E59" authorId="0" shapeId="0">
      <text>
        <r>
          <rPr>
            <b/>
            <sz val="8"/>
            <color indexed="81"/>
            <rFont val="Tahoma"/>
            <family val="2"/>
          </rPr>
          <t xml:space="preserve">UAF Office of Sponsored Programs:
</t>
        </r>
        <r>
          <rPr>
            <sz val="8"/>
            <color indexed="81"/>
            <rFont val="Tahoma"/>
            <family val="2"/>
          </rPr>
          <t>Total number of airfares, days per diem, car rentals, or mileage for each trip.</t>
        </r>
      </text>
    </comment>
    <comment ref="C60" authorId="0" shapeId="0">
      <text>
        <r>
          <rPr>
            <b/>
            <sz val="8"/>
            <color indexed="81"/>
            <rFont val="Tahoma"/>
            <family val="2"/>
          </rPr>
          <t xml:space="preserve">UAF Office of Sponsored Programs:
</t>
        </r>
        <r>
          <rPr>
            <sz val="8"/>
            <color indexed="81"/>
            <rFont val="Tahoma"/>
            <family val="2"/>
          </rPr>
          <t>List each travel destination on a separate line.</t>
        </r>
        <r>
          <rPr>
            <sz val="8"/>
            <color indexed="81"/>
            <rFont val="Tahoma"/>
            <family val="2"/>
          </rPr>
          <t xml:space="preserve">
Consult the 'Alaska PerDiem' or "Domestic PerDiem' worksheet for rates</t>
        </r>
      </text>
    </comment>
    <comment ref="E82" authorId="0" shapeId="0">
      <text>
        <r>
          <rPr>
            <b/>
            <sz val="8"/>
            <color indexed="81"/>
            <rFont val="Tahoma"/>
            <family val="2"/>
          </rPr>
          <t xml:space="preserve">UAF Office of Sponsored Programs:
</t>
        </r>
        <r>
          <rPr>
            <sz val="8"/>
            <color indexed="81"/>
            <rFont val="Tahoma"/>
            <family val="2"/>
          </rPr>
          <t>Total number of airfares, days per diem, or car rentals for each trip.</t>
        </r>
      </text>
    </comment>
    <comment ref="C83" authorId="0" shapeId="0">
      <text>
        <r>
          <rPr>
            <b/>
            <sz val="8"/>
            <color indexed="81"/>
            <rFont val="Tahoma"/>
            <family val="2"/>
          </rPr>
          <t xml:space="preserve">UAF Office of Sponsored Programs:
</t>
        </r>
        <r>
          <rPr>
            <sz val="8"/>
            <color indexed="81"/>
            <rFont val="Tahoma"/>
            <family val="2"/>
          </rPr>
          <t>List each travel destination on a separate line.</t>
        </r>
        <r>
          <rPr>
            <sz val="8"/>
            <color indexed="81"/>
            <rFont val="Tahoma"/>
            <family val="2"/>
          </rPr>
          <t xml:space="preserve">
Consult the 'Foreign PerDiem' worksheet for rates</t>
        </r>
      </text>
    </comment>
    <comment ref="C106" authorId="0" shapeId="0">
      <text>
        <r>
          <rPr>
            <b/>
            <sz val="8"/>
            <color indexed="81"/>
            <rFont val="Tahoma"/>
            <family val="2"/>
          </rPr>
          <t>UAF Office of Sponsored Programs:</t>
        </r>
        <r>
          <rPr>
            <sz val="8"/>
            <color indexed="81"/>
            <rFont val="Tahoma"/>
            <family val="2"/>
          </rPr>
          <t xml:space="preserve">
For definitions of contractual services account codes, please visit: http://www.uaf.edu/finsvcs/AcctCodes/AC3Contractual.html#CONTRACTUAL</t>
        </r>
      </text>
    </comment>
    <comment ref="C113" authorId="0" shapeId="0">
      <text>
        <r>
          <rPr>
            <b/>
            <sz val="8"/>
            <color indexed="81"/>
            <rFont val="Tahoma"/>
            <family val="2"/>
          </rPr>
          <t>UAF Office of Sponsored Programs:</t>
        </r>
        <r>
          <rPr>
            <sz val="8"/>
            <color indexed="81"/>
            <rFont val="Tahoma"/>
            <family val="2"/>
          </rPr>
          <t xml:space="preserve">
List the name of each subaward on a different line.</t>
        </r>
      </text>
    </comment>
    <comment ref="C118" authorId="0" shapeId="0">
      <text>
        <r>
          <rPr>
            <b/>
            <sz val="8"/>
            <color indexed="81"/>
            <rFont val="Tahoma"/>
            <family val="2"/>
          </rPr>
          <t>UAF Office of Sponsored Programs:</t>
        </r>
        <r>
          <rPr>
            <sz val="8"/>
            <color indexed="81"/>
            <rFont val="Tahoma"/>
            <family val="2"/>
          </rPr>
          <t xml:space="preserve">
For definitions of commodity account codes, please visit: http://www.uaf.edu/finsvcs/AcctCodes/AC4Commodities.html</t>
        </r>
      </text>
    </comment>
    <comment ref="C139" authorId="0" shapeId="0">
      <text>
        <r>
          <rPr>
            <b/>
            <sz val="8"/>
            <color indexed="81"/>
            <rFont val="Tahoma"/>
            <family val="2"/>
          </rPr>
          <t xml:space="preserve">UAF OGCA: 
</t>
        </r>
        <r>
          <rPr>
            <sz val="8"/>
            <color indexed="81"/>
            <rFont val="Tahoma"/>
            <family val="2"/>
          </rPr>
          <t xml:space="preserve">Rental/Lease Services: Excluded from F&amp;A under Uniform Guidance for FY17
</t>
        </r>
      </text>
    </comment>
    <comment ref="C144" authorId="0" shapeId="0">
      <text>
        <r>
          <rPr>
            <b/>
            <sz val="8"/>
            <color indexed="81"/>
            <rFont val="Tahoma"/>
            <family val="2"/>
          </rPr>
          <t xml:space="preserve">UAF OGCA: 
</t>
        </r>
        <r>
          <rPr>
            <sz val="8"/>
            <color indexed="81"/>
            <rFont val="Tahoma"/>
            <family val="2"/>
          </rPr>
          <t>Participant support costs (stipends, travel, subsistence, other) and DoEd training stipends are exempt from F&amp;A. These costs apply to non-UAF employees only that benefit from the activity being supported by the sponsor (workshop, meeting, etc.)</t>
        </r>
      </text>
    </comment>
    <comment ref="C159" authorId="2" shapeId="0">
      <text>
        <r>
          <rPr>
            <b/>
            <sz val="8"/>
            <color indexed="81"/>
            <rFont val="Tahoma"/>
            <family val="2"/>
          </rPr>
          <t>UAF OGCA:</t>
        </r>
        <r>
          <rPr>
            <sz val="8"/>
            <color indexed="81"/>
            <rFont val="Tahoma"/>
            <family val="2"/>
          </rPr>
          <t xml:space="preserve">
List all equipment over $5,000 that has useful life of more than one year</t>
        </r>
      </text>
    </comment>
    <comment ref="C163" authorId="1" shapeId="0">
      <text>
        <r>
          <rPr>
            <sz val="9"/>
            <color indexed="81"/>
            <rFont val="Helvetica"/>
            <family val="2"/>
          </rPr>
          <t xml:space="preserve">Tuition (http://www.uaf.edu/register/expenses/#tuitcalc)
</t>
        </r>
      </text>
    </comment>
    <comment ref="C171" authorId="2" shapeId="0">
      <text>
        <r>
          <rPr>
            <b/>
            <sz val="12"/>
            <color indexed="81"/>
            <rFont val="Tahoma"/>
            <family val="2"/>
          </rPr>
          <t>SIKULIAQ:</t>
        </r>
        <r>
          <rPr>
            <sz val="12"/>
            <color indexed="81"/>
            <rFont val="Tahoma"/>
            <family val="2"/>
          </rPr>
          <t xml:space="preserve">
Budget for time on the Sikuliaq at a rate of $51,781/day (estimated day rate for CY16). Rate includes F&amp;A at 35%
</t>
        </r>
        <r>
          <rPr>
            <b/>
            <sz val="12"/>
            <color indexed="81"/>
            <rFont val="Tahoma"/>
            <family val="2"/>
          </rPr>
          <t>[Delete this line if not needed]</t>
        </r>
        <r>
          <rPr>
            <sz val="12"/>
            <color indexed="81"/>
            <rFont val="Tahoma"/>
            <family val="2"/>
          </rPr>
          <t xml:space="preserve">
</t>
        </r>
        <r>
          <rPr>
            <b/>
            <sz val="12"/>
            <color indexed="81"/>
            <rFont val="Tahoma"/>
            <family val="2"/>
          </rPr>
          <t>HAARP:</t>
        </r>
        <r>
          <rPr>
            <sz val="12"/>
            <color indexed="81"/>
            <rFont val="Tahoma"/>
            <family val="2"/>
          </rPr>
          <t xml:space="preserve">
Budget for use of the HAARP facility at $5,000/hour. Rate includes F&amp;A at 26% Off-campus rate.
</t>
        </r>
      </text>
    </comment>
  </commentList>
</comments>
</file>

<file path=xl/comments2.xml><?xml version="1.0" encoding="utf-8"?>
<comments xmlns="http://schemas.openxmlformats.org/spreadsheetml/2006/main">
  <authors>
    <author>University of Alaska</author>
    <author>Erin Albertson</author>
    <author>fnlvc</author>
  </authors>
  <commentList>
    <comment ref="P9" authorId="0" shapeId="0">
      <text>
        <r>
          <rPr>
            <b/>
            <sz val="8"/>
            <color indexed="81"/>
            <rFont val="Tahoma"/>
            <family val="2"/>
          </rPr>
          <t>UAF Office of Sponsored Programs:</t>
        </r>
        <r>
          <rPr>
            <sz val="8"/>
            <color indexed="81"/>
            <rFont val="Tahoma"/>
            <family val="2"/>
          </rPr>
          <t xml:space="preserve">
The hourly wage for current UAF employees can be found on the NBAJOBS Banner screen. Please consult your departmental Human Resources manager for help selecting hourly wages for project employees not </t>
        </r>
        <r>
          <rPr>
            <b/>
            <sz val="8"/>
            <color indexed="81"/>
            <rFont val="Tahoma"/>
            <family val="2"/>
          </rPr>
          <t>yet</t>
        </r>
        <r>
          <rPr>
            <sz val="8"/>
            <color indexed="81"/>
            <rFont val="Tahoma"/>
            <family val="2"/>
          </rPr>
          <t xml:space="preserve"> employed at UAF.
The UAF Graduate School sets minimum rates of pay for graduate students. Departments are free to set their own rates of pay as long as those rates are higher than the Graduate School minimums. The Graduate School rates can be found here: http://www.uaf.edu/gradsch/general/FAQ.html#grad_assistantships</t>
        </r>
      </text>
    </comment>
    <comment ref="Q9" authorId="0" shapeId="0">
      <text>
        <r>
          <rPr>
            <b/>
            <sz val="8"/>
            <color indexed="81"/>
            <rFont val="Tahoma"/>
            <family val="2"/>
          </rPr>
          <t>UAF Office of Sponsored Programs:</t>
        </r>
        <r>
          <rPr>
            <sz val="8"/>
            <color indexed="81"/>
            <rFont val="Tahoma"/>
            <family val="2"/>
          </rPr>
          <t xml:space="preserve">
The leave and fringe rates will autopopulate once an e-class is selected.</t>
        </r>
      </text>
    </comment>
    <comment ref="D52" authorId="1" shapeId="0">
      <text>
        <r>
          <rPr>
            <sz val="14"/>
            <color indexed="81"/>
            <rFont val="Helvetica"/>
          </rPr>
          <t xml:space="preserve">AY15-$2361/yr=$858/Fall, $858/Spring, and $645/Summer Only + 7%
AY16-$2326/yr=$847/Fall, $1479/Spring/Summer Only + 7% (8/25/16-8/24/17 Per Director, Laura Bender 8/4/16
https://www.uaf.edu/gradsch/health-insurance/
</t>
        </r>
      </text>
    </comment>
    <comment ref="D53" authorId="1" shapeId="0">
      <text>
        <r>
          <rPr>
            <sz val="14"/>
            <color indexed="81"/>
            <rFont val="Helvetica"/>
          </rPr>
          <t xml:space="preserve">AY15-$2361/yr=$858/Fall, $858/Spring, and $645/Summer Only + 7%
AY16-$2326/yr=$847/Fall, $1479/Spring/Summer Only + 7% (8/25/16-8/24/17 Per Director, Laura Bender 8/4/16
https://www.uaf.edu/gradsch/health-insurance/
</t>
        </r>
      </text>
    </comment>
    <comment ref="E67" authorId="0" shapeId="0">
      <text>
        <r>
          <rPr>
            <b/>
            <sz val="8"/>
            <color indexed="81"/>
            <rFont val="Tahoma"/>
            <family val="2"/>
          </rPr>
          <t xml:space="preserve">UAF Office of Sponsored Programs:
</t>
        </r>
        <r>
          <rPr>
            <sz val="8"/>
            <color indexed="81"/>
            <rFont val="Tahoma"/>
            <family val="2"/>
          </rPr>
          <t>Total number of airfares, days per diem, car rentals, or mileage for each trip.</t>
        </r>
      </text>
    </comment>
    <comment ref="C68" authorId="0" shapeId="0">
      <text>
        <r>
          <rPr>
            <b/>
            <sz val="8"/>
            <color indexed="81"/>
            <rFont val="Tahoma"/>
            <family val="2"/>
          </rPr>
          <t xml:space="preserve">UAF Office of Sponsored Programs:
</t>
        </r>
        <r>
          <rPr>
            <sz val="8"/>
            <color indexed="81"/>
            <rFont val="Tahoma"/>
            <family val="2"/>
          </rPr>
          <t>List each travel destination on a separate line.</t>
        </r>
        <r>
          <rPr>
            <sz val="8"/>
            <color indexed="81"/>
            <rFont val="Tahoma"/>
            <family val="2"/>
          </rPr>
          <t xml:space="preserve">
Consult the 'Alaska PerDiem' or "Domestic PerDiem' worksheet for rates</t>
        </r>
      </text>
    </comment>
    <comment ref="E102" authorId="0" shapeId="0">
      <text>
        <r>
          <rPr>
            <b/>
            <sz val="8"/>
            <color indexed="81"/>
            <rFont val="Tahoma"/>
            <family val="2"/>
          </rPr>
          <t xml:space="preserve">UAF Office of Sponsored Programs:
</t>
        </r>
        <r>
          <rPr>
            <sz val="8"/>
            <color indexed="81"/>
            <rFont val="Tahoma"/>
            <family val="2"/>
          </rPr>
          <t>Total number of airfares, days per diem, or car rentals for each trip.</t>
        </r>
      </text>
    </comment>
    <comment ref="C103" authorId="0" shapeId="0">
      <text>
        <r>
          <rPr>
            <b/>
            <sz val="8"/>
            <color indexed="81"/>
            <rFont val="Tahoma"/>
            <family val="2"/>
          </rPr>
          <t xml:space="preserve">UAF Office of Sponsored Programs:
</t>
        </r>
        <r>
          <rPr>
            <sz val="8"/>
            <color indexed="81"/>
            <rFont val="Tahoma"/>
            <family val="2"/>
          </rPr>
          <t>List each travel destination on a separate line.</t>
        </r>
        <r>
          <rPr>
            <sz val="8"/>
            <color indexed="81"/>
            <rFont val="Tahoma"/>
            <family val="2"/>
          </rPr>
          <t xml:space="preserve">
Consult the 'Foreign PerDiem' worksheet for rates</t>
        </r>
      </text>
    </comment>
    <comment ref="C114" authorId="0" shapeId="0">
      <text>
        <r>
          <rPr>
            <b/>
            <sz val="8"/>
            <color indexed="81"/>
            <rFont val="Tahoma"/>
            <family val="2"/>
          </rPr>
          <t>UAF Office of Sponsored Programs:</t>
        </r>
        <r>
          <rPr>
            <sz val="8"/>
            <color indexed="81"/>
            <rFont val="Tahoma"/>
            <family val="2"/>
          </rPr>
          <t xml:space="preserve">
For definitions of contractual services account codes, please visit: http://www.uaf.edu/finsvcs/AcctCodes/AC3Contractual.html#CONTRACTUAL</t>
        </r>
      </text>
    </comment>
    <comment ref="C121" authorId="0" shapeId="0">
      <text>
        <r>
          <rPr>
            <b/>
            <sz val="8"/>
            <color indexed="81"/>
            <rFont val="Tahoma"/>
            <family val="2"/>
          </rPr>
          <t>UAF Office of Sponsored Programs:</t>
        </r>
        <r>
          <rPr>
            <sz val="8"/>
            <color indexed="81"/>
            <rFont val="Tahoma"/>
            <family val="2"/>
          </rPr>
          <t xml:space="preserve">
List the name of each subaward on a different line.</t>
        </r>
      </text>
    </comment>
    <comment ref="C126" authorId="0" shapeId="0">
      <text>
        <r>
          <rPr>
            <b/>
            <sz val="8"/>
            <color indexed="81"/>
            <rFont val="Tahoma"/>
            <family val="2"/>
          </rPr>
          <t>UAF Office of Sponsored Programs:</t>
        </r>
        <r>
          <rPr>
            <sz val="8"/>
            <color indexed="81"/>
            <rFont val="Tahoma"/>
            <family val="2"/>
          </rPr>
          <t xml:space="preserve">
For definitions of commodity account codes, please visit: http://www.uaf.edu/finsvcs/AcctCodes/AC4Commodities.html</t>
        </r>
      </text>
    </comment>
    <comment ref="C133" authorId="0" shapeId="0">
      <text>
        <r>
          <rPr>
            <b/>
            <sz val="8"/>
            <color indexed="81"/>
            <rFont val="Tahoma"/>
            <family val="2"/>
          </rPr>
          <t xml:space="preserve">UAF OGCA: 
</t>
        </r>
        <r>
          <rPr>
            <sz val="8"/>
            <color indexed="81"/>
            <rFont val="Tahoma"/>
            <family val="2"/>
          </rPr>
          <t xml:space="preserve">Rental/Lease Services: Excluded from F&amp;A under Uniform Guidance for FY17
</t>
        </r>
      </text>
    </comment>
    <comment ref="C140" authorId="2" shapeId="0">
      <text>
        <r>
          <rPr>
            <b/>
            <sz val="8"/>
            <color indexed="81"/>
            <rFont val="Tahoma"/>
            <family val="2"/>
          </rPr>
          <t>UAF Office of Sponsored Programs:</t>
        </r>
        <r>
          <rPr>
            <sz val="8"/>
            <color indexed="81"/>
            <rFont val="Tahoma"/>
            <family val="2"/>
          </rPr>
          <t xml:space="preserve">
List all equipment over $5,000 that has useful life of more than one year</t>
        </r>
      </text>
    </comment>
    <comment ref="C144" authorId="1" shapeId="0">
      <text>
        <r>
          <rPr>
            <sz val="9"/>
            <color indexed="81"/>
            <rFont val="Helvetica"/>
            <family val="2"/>
          </rPr>
          <t xml:space="preserve">Tuition (http://www.uaf.edu/register/expenses/#tuitcalc)
</t>
        </r>
      </text>
    </comment>
    <comment ref="C152" authorId="2" shapeId="0">
      <text>
        <r>
          <rPr>
            <b/>
            <sz val="12"/>
            <color indexed="81"/>
            <rFont val="Tahoma"/>
            <family val="2"/>
          </rPr>
          <t>SIKULIAQ:</t>
        </r>
        <r>
          <rPr>
            <sz val="12"/>
            <color indexed="81"/>
            <rFont val="Tahoma"/>
            <family val="2"/>
          </rPr>
          <t xml:space="preserve">
Budget for time on the Sikuliaq at a rate of $51,781/day (estimated day rate for CY16). Rate includes F&amp;A at 35%
</t>
        </r>
        <r>
          <rPr>
            <b/>
            <sz val="12"/>
            <color indexed="81"/>
            <rFont val="Tahoma"/>
            <family val="2"/>
          </rPr>
          <t xml:space="preserve">[Delete this line if not needed]
</t>
        </r>
        <r>
          <rPr>
            <sz val="12"/>
            <color indexed="81"/>
            <rFont val="Tahoma"/>
            <family val="2"/>
          </rPr>
          <t xml:space="preserve">
</t>
        </r>
        <r>
          <rPr>
            <b/>
            <sz val="12"/>
            <color indexed="81"/>
            <rFont val="Tahoma"/>
            <family val="2"/>
          </rPr>
          <t>HAARP:</t>
        </r>
        <r>
          <rPr>
            <sz val="12"/>
            <color indexed="81"/>
            <rFont val="Tahoma"/>
            <family val="2"/>
          </rPr>
          <t xml:space="preserve">
Budget for use of the HAARP facility at $5,000/hour. Rate includes F&amp;A at 26% Off-campus rate.
</t>
        </r>
      </text>
    </comment>
  </commentList>
</comments>
</file>

<file path=xl/comments3.xml><?xml version="1.0" encoding="utf-8"?>
<comments xmlns="http://schemas.openxmlformats.org/spreadsheetml/2006/main">
  <authors>
    <author>University of Alaska</author>
    <author>Erin Albertson</author>
    <author>fnlvc</author>
  </authors>
  <commentList>
    <comment ref="P9" authorId="0" shapeId="0">
      <text>
        <r>
          <rPr>
            <b/>
            <sz val="8"/>
            <color indexed="81"/>
            <rFont val="Tahoma"/>
            <family val="2"/>
          </rPr>
          <t>UAF Office of Sponsored Programs:</t>
        </r>
        <r>
          <rPr>
            <sz val="8"/>
            <color indexed="81"/>
            <rFont val="Tahoma"/>
            <family val="2"/>
          </rPr>
          <t xml:space="preserve">
The hourly wage for current UAF employees can be found on the NBAJOBS Banner screen. Please consult your departmental Human Resources manager for help selecting hourly wages for project employees not </t>
        </r>
        <r>
          <rPr>
            <b/>
            <sz val="8"/>
            <color indexed="81"/>
            <rFont val="Tahoma"/>
            <family val="2"/>
          </rPr>
          <t>yet</t>
        </r>
        <r>
          <rPr>
            <sz val="8"/>
            <color indexed="81"/>
            <rFont val="Tahoma"/>
            <family val="2"/>
          </rPr>
          <t xml:space="preserve"> employed at UAF.
The UAF Graduate School sets minimum rates of pay for graduate students. Departments are free to set their own rates of pay as long as those rates are higher than the Graduate School minimums. The Graduate School rates can be found here: http://www.uaf.edu/gradsch/general/FAQ.html#grad_assistantships</t>
        </r>
      </text>
    </comment>
    <comment ref="Q9" authorId="0" shapeId="0">
      <text>
        <r>
          <rPr>
            <b/>
            <sz val="8"/>
            <color indexed="81"/>
            <rFont val="Tahoma"/>
            <family val="2"/>
          </rPr>
          <t>UAF Office of Sponsored Programs:</t>
        </r>
        <r>
          <rPr>
            <sz val="8"/>
            <color indexed="81"/>
            <rFont val="Tahoma"/>
            <family val="2"/>
          </rPr>
          <t xml:space="preserve">
The leave and fringe rates will autopopulate once an e-class is selected.</t>
        </r>
      </text>
    </comment>
    <comment ref="D54" authorId="1" shapeId="0">
      <text>
        <r>
          <rPr>
            <sz val="14"/>
            <color indexed="81"/>
            <rFont val="Helvetica"/>
          </rPr>
          <t xml:space="preserve">AY15-$2361/yr=$858/Fall, $858/Spring, and $645/Summer Only + 7%
AY16-$2326/yr=$847/Fall, $1479/Spring/Summer Only + 7% (8/25/16-8/24/17 Per Director, Laura Bender 8/4/16
https://www.uaf.edu/gradsch/health-insurance/
</t>
        </r>
      </text>
    </comment>
    <comment ref="D55" authorId="1" shapeId="0">
      <text>
        <r>
          <rPr>
            <sz val="14"/>
            <color indexed="81"/>
            <rFont val="Helvetica"/>
          </rPr>
          <t xml:space="preserve">AY15-$2361/yr=$858/Fall, $858/Spring, and $645/Summer Only + 7%
AY16-$2326/yr=$847/Fall, $1479/Spring/Summer Only + 7% (8/25/16-8/24/17 Per Director, Laura Bender 8/4/16
https://www.uaf.edu/gradsch/health-insurance/
</t>
        </r>
      </text>
    </comment>
    <comment ref="E75" authorId="0" shapeId="0">
      <text>
        <r>
          <rPr>
            <b/>
            <sz val="8"/>
            <color indexed="81"/>
            <rFont val="Tahoma"/>
            <family val="2"/>
          </rPr>
          <t xml:space="preserve">UAF Office of Sponsored Programs:
</t>
        </r>
        <r>
          <rPr>
            <sz val="8"/>
            <color indexed="81"/>
            <rFont val="Tahoma"/>
            <family val="2"/>
          </rPr>
          <t>Total number of airfares, days per diem, car rentals, or mileage for each trip.</t>
        </r>
      </text>
    </comment>
    <comment ref="C76" authorId="0" shapeId="0">
      <text>
        <r>
          <rPr>
            <b/>
            <sz val="8"/>
            <color indexed="81"/>
            <rFont val="Tahoma"/>
            <family val="2"/>
          </rPr>
          <t xml:space="preserve">UAF Office of Sponsored Programs:
</t>
        </r>
        <r>
          <rPr>
            <sz val="8"/>
            <color indexed="81"/>
            <rFont val="Tahoma"/>
            <family val="2"/>
          </rPr>
          <t>List each travel destination on a separate line.</t>
        </r>
        <r>
          <rPr>
            <sz val="8"/>
            <color indexed="81"/>
            <rFont val="Tahoma"/>
            <family val="2"/>
          </rPr>
          <t xml:space="preserve">
Consult the 'Alaska PerDiem' or "Domestic PerDiem' worksheet for rates</t>
        </r>
      </text>
    </comment>
    <comment ref="E94" authorId="0" shapeId="0">
      <text>
        <r>
          <rPr>
            <b/>
            <sz val="8"/>
            <color indexed="81"/>
            <rFont val="Tahoma"/>
            <family val="2"/>
          </rPr>
          <t xml:space="preserve">UAF Office of Sponsored Programs:
</t>
        </r>
        <r>
          <rPr>
            <sz val="8"/>
            <color indexed="81"/>
            <rFont val="Tahoma"/>
            <family val="2"/>
          </rPr>
          <t>Total number of airfares, days per diem, or car rentals for each trip.</t>
        </r>
      </text>
    </comment>
    <comment ref="C95" authorId="0" shapeId="0">
      <text>
        <r>
          <rPr>
            <b/>
            <sz val="8"/>
            <color indexed="81"/>
            <rFont val="Tahoma"/>
            <family val="2"/>
          </rPr>
          <t xml:space="preserve">UAF Office of Sponsored Programs:
</t>
        </r>
        <r>
          <rPr>
            <sz val="8"/>
            <color indexed="81"/>
            <rFont val="Tahoma"/>
            <family val="2"/>
          </rPr>
          <t>List each travel destination on a separate line.</t>
        </r>
        <r>
          <rPr>
            <sz val="8"/>
            <color indexed="81"/>
            <rFont val="Tahoma"/>
            <family val="2"/>
          </rPr>
          <t xml:space="preserve">
Consult the 'Foreign PerDiem' worksheet for rates</t>
        </r>
      </text>
    </comment>
    <comment ref="C110" authorId="0" shapeId="0">
      <text>
        <r>
          <rPr>
            <b/>
            <sz val="8"/>
            <color indexed="81"/>
            <rFont val="Tahoma"/>
            <family val="2"/>
          </rPr>
          <t>UAF Office of Sponsored Programs:</t>
        </r>
        <r>
          <rPr>
            <sz val="8"/>
            <color indexed="81"/>
            <rFont val="Tahoma"/>
            <family val="2"/>
          </rPr>
          <t xml:space="preserve">
For definitions of contractual services account codes, please visit: http://www.uaf.edu/finsvcs/AcctCodes/AC3Contractual.html#CONTRACTUAL</t>
        </r>
      </text>
    </comment>
    <comment ref="C117" authorId="0" shapeId="0">
      <text>
        <r>
          <rPr>
            <b/>
            <sz val="8"/>
            <color indexed="81"/>
            <rFont val="Tahoma"/>
            <family val="2"/>
          </rPr>
          <t>UAF Office of Sponsored Programs:</t>
        </r>
        <r>
          <rPr>
            <sz val="8"/>
            <color indexed="81"/>
            <rFont val="Tahoma"/>
            <family val="2"/>
          </rPr>
          <t xml:space="preserve">
List the name of each subaward on a different line.</t>
        </r>
      </text>
    </comment>
    <comment ref="C122" authorId="0" shapeId="0">
      <text>
        <r>
          <rPr>
            <b/>
            <sz val="8"/>
            <color indexed="81"/>
            <rFont val="Tahoma"/>
            <family val="2"/>
          </rPr>
          <t xml:space="preserve">UAF OGCA: 
</t>
        </r>
        <r>
          <rPr>
            <sz val="8"/>
            <color indexed="81"/>
            <rFont val="Tahoma"/>
            <family val="2"/>
          </rPr>
          <t xml:space="preserve">Rental/Lease Services: Excluded from F&amp;A under Uniform Guidance for FY17
</t>
        </r>
      </text>
    </comment>
    <comment ref="C128" authorId="0" shapeId="0">
      <text>
        <r>
          <rPr>
            <b/>
            <sz val="8"/>
            <color indexed="81"/>
            <rFont val="Tahoma"/>
            <family val="2"/>
          </rPr>
          <t>UAF Office of Sponsored Programs:</t>
        </r>
        <r>
          <rPr>
            <sz val="8"/>
            <color indexed="81"/>
            <rFont val="Tahoma"/>
            <family val="2"/>
          </rPr>
          <t xml:space="preserve">
For definitions of commodity account codes, please visit: http://www.uaf.edu/finsvcs/AcctCodes/AC4Commodities.html</t>
        </r>
      </text>
    </comment>
    <comment ref="C135" authorId="2" shapeId="0">
      <text>
        <r>
          <rPr>
            <b/>
            <sz val="8"/>
            <color indexed="81"/>
            <rFont val="Tahoma"/>
            <family val="2"/>
          </rPr>
          <t>UAF Office of Sponsored Programs:</t>
        </r>
        <r>
          <rPr>
            <sz val="8"/>
            <color indexed="81"/>
            <rFont val="Tahoma"/>
            <family val="2"/>
          </rPr>
          <t xml:space="preserve">
List all equipment over $5,000 that has useful life of more than one year</t>
        </r>
      </text>
    </comment>
    <comment ref="C139" authorId="1" shapeId="0">
      <text>
        <r>
          <rPr>
            <sz val="9"/>
            <color indexed="81"/>
            <rFont val="Helvetica"/>
            <family val="2"/>
          </rPr>
          <t xml:space="preserve">Tuition (http://www.uaf.edu/register/expenses/#tuitcalc)
</t>
        </r>
      </text>
    </comment>
    <comment ref="C147" authorId="2" shapeId="0">
      <text>
        <r>
          <rPr>
            <b/>
            <sz val="12"/>
            <color indexed="81"/>
            <rFont val="Tahoma"/>
            <family val="2"/>
          </rPr>
          <t>SIKULIAQ:</t>
        </r>
        <r>
          <rPr>
            <sz val="12"/>
            <color indexed="81"/>
            <rFont val="Tahoma"/>
            <family val="2"/>
          </rPr>
          <t xml:space="preserve">
Budget for time on the Sikuliaq at a rate of $51,781/day (estimated day rate for CY16). Rate includes F&amp;A at 35%
</t>
        </r>
        <r>
          <rPr>
            <b/>
            <sz val="12"/>
            <color indexed="81"/>
            <rFont val="Tahoma"/>
            <family val="2"/>
          </rPr>
          <t>[Delete this line if not needed]</t>
        </r>
        <r>
          <rPr>
            <sz val="12"/>
            <color indexed="81"/>
            <rFont val="Tahoma"/>
            <family val="2"/>
          </rPr>
          <t xml:space="preserve">
</t>
        </r>
        <r>
          <rPr>
            <b/>
            <sz val="12"/>
            <color indexed="81"/>
            <rFont val="Tahoma"/>
            <family val="2"/>
          </rPr>
          <t>HAARP:</t>
        </r>
        <r>
          <rPr>
            <sz val="12"/>
            <color indexed="81"/>
            <rFont val="Tahoma"/>
            <family val="2"/>
          </rPr>
          <t xml:space="preserve">
Budget for use of the HAARP facility at $5,000/hour. Rate includes F&amp;A at 26% Off-campus rate.
</t>
        </r>
      </text>
    </comment>
  </commentList>
</comments>
</file>

<file path=xl/comments4.xml><?xml version="1.0" encoding="utf-8"?>
<comments xmlns="http://schemas.openxmlformats.org/spreadsheetml/2006/main">
  <authors>
    <author>University of Alaska</author>
    <author>Erin Albertson</author>
    <author>fnlvc</author>
  </authors>
  <commentList>
    <comment ref="P9" authorId="0" shapeId="0">
      <text>
        <r>
          <rPr>
            <b/>
            <sz val="8"/>
            <color indexed="81"/>
            <rFont val="Tahoma"/>
            <family val="2"/>
          </rPr>
          <t>UAF Office of Sponsored Programs:</t>
        </r>
        <r>
          <rPr>
            <sz val="8"/>
            <color indexed="81"/>
            <rFont val="Tahoma"/>
            <family val="2"/>
          </rPr>
          <t xml:space="preserve">
The hourly wage for current UAF employees can be found on the NBAJOBS Banner screen. Please consult your departmental Human Resources manager for help selecting hourly wages for project employees not </t>
        </r>
        <r>
          <rPr>
            <b/>
            <sz val="8"/>
            <color indexed="81"/>
            <rFont val="Tahoma"/>
            <family val="2"/>
          </rPr>
          <t>yet</t>
        </r>
        <r>
          <rPr>
            <sz val="8"/>
            <color indexed="81"/>
            <rFont val="Tahoma"/>
            <family val="2"/>
          </rPr>
          <t xml:space="preserve"> employed at UAF.
The UAF Graduate School sets minimum rates of pay for graduate students. Departments are free to set their own rates of pay as long as those rates are higher than the Graduate School minimums. The Graduate School rates can be found here: http://www.uaf.edu/gradsch/general/FAQ.html#grad_assistantships</t>
        </r>
      </text>
    </comment>
    <comment ref="Q9" authorId="0" shapeId="0">
      <text>
        <r>
          <rPr>
            <b/>
            <sz val="8"/>
            <color indexed="81"/>
            <rFont val="Tahoma"/>
            <family val="2"/>
          </rPr>
          <t>UAF Office of Sponsored Programs:</t>
        </r>
        <r>
          <rPr>
            <sz val="8"/>
            <color indexed="81"/>
            <rFont val="Tahoma"/>
            <family val="2"/>
          </rPr>
          <t xml:space="preserve">
The leave and fringe rates will autopopulate once an e-class is selected.</t>
        </r>
      </text>
    </comment>
    <comment ref="D54" authorId="1" shapeId="0">
      <text>
        <r>
          <rPr>
            <sz val="14"/>
            <color indexed="81"/>
            <rFont val="Helvetica"/>
          </rPr>
          <t xml:space="preserve">AY15-$2361/yr=$858/Fall, $858/Spring, and $645/Summer Only + 7%
AY16-$2326/yr=$847/Fall, $1479/Spring/Summer Only + 7% (8/25/16-8/24/17 Per Director, Laura Bender 8/4/16
https://www.uaf.edu/gradsch/health-insurance/
</t>
        </r>
      </text>
    </comment>
    <comment ref="D55" authorId="1" shapeId="0">
      <text>
        <r>
          <rPr>
            <sz val="14"/>
            <color indexed="81"/>
            <rFont val="Helvetica"/>
          </rPr>
          <t xml:space="preserve">AY15-$2361/yr=$858/Fall, $858/Spring, and $645/Summer Only + 7%
AY16-$2326/yr=$847/Fall, $1479/Spring/Summer Only + 7% (8/25/16-8/24/17 Per Director, Laura Bender 8/4/16
https://www.uaf.edu/gradsch/health-insurance/
</t>
        </r>
      </text>
    </comment>
    <comment ref="E59" authorId="0" shapeId="0">
      <text>
        <r>
          <rPr>
            <b/>
            <sz val="8"/>
            <color indexed="81"/>
            <rFont val="Tahoma"/>
            <family val="2"/>
          </rPr>
          <t xml:space="preserve">UAF Office of Sponsored Programs:
</t>
        </r>
        <r>
          <rPr>
            <sz val="8"/>
            <color indexed="81"/>
            <rFont val="Tahoma"/>
            <family val="2"/>
          </rPr>
          <t>Total number of airfares, days per diem, car rentals, or mileage for each trip.</t>
        </r>
      </text>
    </comment>
    <comment ref="C60" authorId="0" shapeId="0">
      <text>
        <r>
          <rPr>
            <b/>
            <sz val="8"/>
            <color indexed="81"/>
            <rFont val="Tahoma"/>
            <family val="2"/>
          </rPr>
          <t xml:space="preserve">UAF Office of Sponsored Programs:
</t>
        </r>
        <r>
          <rPr>
            <sz val="8"/>
            <color indexed="81"/>
            <rFont val="Tahoma"/>
            <family val="2"/>
          </rPr>
          <t>List each travel destination on a separate line.</t>
        </r>
        <r>
          <rPr>
            <sz val="8"/>
            <color indexed="81"/>
            <rFont val="Tahoma"/>
            <family val="2"/>
          </rPr>
          <t xml:space="preserve">
Consult the 'Alaska PerDiem' or "Domestic PerDiem' worksheet for rates</t>
        </r>
      </text>
    </comment>
    <comment ref="E82" authorId="0" shapeId="0">
      <text>
        <r>
          <rPr>
            <b/>
            <sz val="8"/>
            <color indexed="81"/>
            <rFont val="Tahoma"/>
            <family val="2"/>
          </rPr>
          <t xml:space="preserve">UAF Office of Sponsored Programs:
</t>
        </r>
        <r>
          <rPr>
            <sz val="8"/>
            <color indexed="81"/>
            <rFont val="Tahoma"/>
            <family val="2"/>
          </rPr>
          <t>Total number of airfares, days per diem, car rentals, or mileage for each trip.</t>
        </r>
      </text>
    </comment>
    <comment ref="C83" authorId="0" shapeId="0">
      <text>
        <r>
          <rPr>
            <b/>
            <sz val="8"/>
            <color indexed="81"/>
            <rFont val="Tahoma"/>
            <family val="2"/>
          </rPr>
          <t xml:space="preserve">UAF Office of Sponsored Programs:
</t>
        </r>
        <r>
          <rPr>
            <sz val="8"/>
            <color indexed="81"/>
            <rFont val="Tahoma"/>
            <family val="2"/>
          </rPr>
          <t>List each travel destination on a separate line.</t>
        </r>
        <r>
          <rPr>
            <sz val="8"/>
            <color indexed="81"/>
            <rFont val="Tahoma"/>
            <family val="2"/>
          </rPr>
          <t xml:space="preserve">
Consult the 'Foreign PerDiem' worksheet for rates</t>
        </r>
      </text>
    </comment>
    <comment ref="E105" authorId="0" shapeId="0">
      <text>
        <r>
          <rPr>
            <b/>
            <sz val="8"/>
            <color indexed="81"/>
            <rFont val="Tahoma"/>
            <family val="2"/>
          </rPr>
          <t xml:space="preserve">UAF Office of Sponsored Programs:
</t>
        </r>
        <r>
          <rPr>
            <sz val="8"/>
            <color indexed="81"/>
            <rFont val="Tahoma"/>
            <family val="2"/>
          </rPr>
          <t>Total number of airfares, days per diem, car rentals, or mileage for each trip.</t>
        </r>
      </text>
    </comment>
    <comment ref="C106" authorId="0" shapeId="0">
      <text>
        <r>
          <rPr>
            <b/>
            <sz val="8"/>
            <color indexed="81"/>
            <rFont val="Tahoma"/>
            <family val="2"/>
          </rPr>
          <t xml:space="preserve">UAF Office of Sponsored Programs:
</t>
        </r>
        <r>
          <rPr>
            <sz val="8"/>
            <color indexed="81"/>
            <rFont val="Tahoma"/>
            <family val="2"/>
          </rPr>
          <t>List each travel destination on a separate line.</t>
        </r>
        <r>
          <rPr>
            <sz val="8"/>
            <color indexed="81"/>
            <rFont val="Tahoma"/>
            <family val="2"/>
          </rPr>
          <t xml:space="preserve">
Consult the 'Alaska PerDiem' or "Domestic PerDiem' worksheet for rates</t>
        </r>
      </text>
    </comment>
    <comment ref="E128" authorId="0" shapeId="0">
      <text>
        <r>
          <rPr>
            <b/>
            <sz val="8"/>
            <color indexed="81"/>
            <rFont val="Tahoma"/>
            <family val="2"/>
          </rPr>
          <t xml:space="preserve">UAF Office of Sponsored Programs:
</t>
        </r>
        <r>
          <rPr>
            <sz val="8"/>
            <color indexed="81"/>
            <rFont val="Tahoma"/>
            <family val="2"/>
          </rPr>
          <t>Total number of airfares, days per diem, car rentals, or mileage for each trip.</t>
        </r>
      </text>
    </comment>
    <comment ref="C129" authorId="0" shapeId="0">
      <text>
        <r>
          <rPr>
            <b/>
            <sz val="8"/>
            <color indexed="81"/>
            <rFont val="Tahoma"/>
            <family val="2"/>
          </rPr>
          <t xml:space="preserve">UAF Office of Sponsored Programs:
</t>
        </r>
        <r>
          <rPr>
            <sz val="8"/>
            <color indexed="81"/>
            <rFont val="Tahoma"/>
            <family val="2"/>
          </rPr>
          <t>List each travel destination on a separate line.</t>
        </r>
        <r>
          <rPr>
            <sz val="8"/>
            <color indexed="81"/>
            <rFont val="Tahoma"/>
            <family val="2"/>
          </rPr>
          <t xml:space="preserve">
Consult the 'Foreign PerDiem' worksheet for rates</t>
        </r>
      </text>
    </comment>
    <comment ref="E151" authorId="0" shapeId="0">
      <text>
        <r>
          <rPr>
            <b/>
            <sz val="8"/>
            <color indexed="81"/>
            <rFont val="Tahoma"/>
            <family val="2"/>
          </rPr>
          <t xml:space="preserve">UAF Office of Sponsored Programs:
</t>
        </r>
        <r>
          <rPr>
            <sz val="8"/>
            <color indexed="81"/>
            <rFont val="Tahoma"/>
            <family val="2"/>
          </rPr>
          <t>Total number of airfares, days per diem, car rentals, or mileage for each trip.</t>
        </r>
      </text>
    </comment>
    <comment ref="C152" authorId="0" shapeId="0">
      <text>
        <r>
          <rPr>
            <b/>
            <sz val="8"/>
            <color indexed="81"/>
            <rFont val="Tahoma"/>
            <family val="2"/>
          </rPr>
          <t xml:space="preserve">UAF Office of Sponsored Programs:
</t>
        </r>
        <r>
          <rPr>
            <sz val="8"/>
            <color indexed="81"/>
            <rFont val="Tahoma"/>
            <family val="2"/>
          </rPr>
          <t>List each travel destination on a separate line.</t>
        </r>
        <r>
          <rPr>
            <sz val="8"/>
            <color indexed="81"/>
            <rFont val="Tahoma"/>
            <family val="2"/>
          </rPr>
          <t xml:space="preserve">
Consult the 'Alaska PerDiem' or "Domestic PerDiem' worksheet for rates</t>
        </r>
      </text>
    </comment>
    <comment ref="E174" authorId="0" shapeId="0">
      <text>
        <r>
          <rPr>
            <b/>
            <sz val="8"/>
            <color indexed="81"/>
            <rFont val="Tahoma"/>
            <family val="2"/>
          </rPr>
          <t xml:space="preserve">UAF Office of Sponsored Programs:
</t>
        </r>
        <r>
          <rPr>
            <sz val="8"/>
            <color indexed="81"/>
            <rFont val="Tahoma"/>
            <family val="2"/>
          </rPr>
          <t>Total number of airfares, days per diem, car rentals, or mileage for each trip.</t>
        </r>
      </text>
    </comment>
    <comment ref="C175" authorId="0" shapeId="0">
      <text>
        <r>
          <rPr>
            <b/>
            <sz val="8"/>
            <color indexed="81"/>
            <rFont val="Tahoma"/>
            <family val="2"/>
          </rPr>
          <t xml:space="preserve">UAF Office of Sponsored Programs:
</t>
        </r>
        <r>
          <rPr>
            <sz val="8"/>
            <color indexed="81"/>
            <rFont val="Tahoma"/>
            <family val="2"/>
          </rPr>
          <t>List each travel destination on a separate line.</t>
        </r>
        <r>
          <rPr>
            <sz val="8"/>
            <color indexed="81"/>
            <rFont val="Tahoma"/>
            <family val="2"/>
          </rPr>
          <t xml:space="preserve">
Consult the 'Foreign PerDiem' worksheet for rates</t>
        </r>
      </text>
    </comment>
    <comment ref="E197" authorId="0" shapeId="0">
      <text>
        <r>
          <rPr>
            <b/>
            <sz val="8"/>
            <color indexed="81"/>
            <rFont val="Tahoma"/>
            <family val="2"/>
          </rPr>
          <t xml:space="preserve">UAF Office of Sponsored Programs:
</t>
        </r>
        <r>
          <rPr>
            <sz val="8"/>
            <color indexed="81"/>
            <rFont val="Tahoma"/>
            <family val="2"/>
          </rPr>
          <t>Total number of airfares, days per diem, car rentals, or mileage for each trip.</t>
        </r>
      </text>
    </comment>
    <comment ref="C198" authorId="0" shapeId="0">
      <text>
        <r>
          <rPr>
            <b/>
            <sz val="8"/>
            <color indexed="81"/>
            <rFont val="Tahoma"/>
            <family val="2"/>
          </rPr>
          <t xml:space="preserve">UAF Office of Sponsored Programs:
</t>
        </r>
        <r>
          <rPr>
            <sz val="8"/>
            <color indexed="81"/>
            <rFont val="Tahoma"/>
            <family val="2"/>
          </rPr>
          <t>List each travel destination on a separate line.</t>
        </r>
        <r>
          <rPr>
            <sz val="8"/>
            <color indexed="81"/>
            <rFont val="Tahoma"/>
            <family val="2"/>
          </rPr>
          <t xml:space="preserve">
Consult the 'Alaska PerDiem' or "Domestic PerDiem' worksheet for rates</t>
        </r>
      </text>
    </comment>
    <comment ref="E220" authorId="0" shapeId="0">
      <text>
        <r>
          <rPr>
            <b/>
            <sz val="8"/>
            <color indexed="81"/>
            <rFont val="Tahoma"/>
            <family val="2"/>
          </rPr>
          <t xml:space="preserve">UAF Office of Sponsored Programs:
</t>
        </r>
        <r>
          <rPr>
            <sz val="8"/>
            <color indexed="81"/>
            <rFont val="Tahoma"/>
            <family val="2"/>
          </rPr>
          <t>Total number of airfares, days per diem, car rentals, or mileage for each trip.</t>
        </r>
      </text>
    </comment>
    <comment ref="C221" authorId="0" shapeId="0">
      <text>
        <r>
          <rPr>
            <b/>
            <sz val="8"/>
            <color indexed="81"/>
            <rFont val="Tahoma"/>
            <family val="2"/>
          </rPr>
          <t xml:space="preserve">UAF Office of Sponsored Programs:
</t>
        </r>
        <r>
          <rPr>
            <sz val="8"/>
            <color indexed="81"/>
            <rFont val="Tahoma"/>
            <family val="2"/>
          </rPr>
          <t>List each travel destination on a separate line.</t>
        </r>
        <r>
          <rPr>
            <sz val="8"/>
            <color indexed="81"/>
            <rFont val="Tahoma"/>
            <family val="2"/>
          </rPr>
          <t xml:space="preserve">
Consult the 'Foreign PerDiem' worksheet for rates</t>
        </r>
      </text>
    </comment>
    <comment ref="E243" authorId="0" shapeId="0">
      <text>
        <r>
          <rPr>
            <b/>
            <sz val="8"/>
            <color indexed="81"/>
            <rFont val="Tahoma"/>
            <family val="2"/>
          </rPr>
          <t xml:space="preserve">UAF Office of Sponsored Programs:
</t>
        </r>
        <r>
          <rPr>
            <sz val="8"/>
            <color indexed="81"/>
            <rFont val="Tahoma"/>
            <family val="2"/>
          </rPr>
          <t>Total number of airfares, days per diem, car rentals, or mileage for each trip.</t>
        </r>
      </text>
    </comment>
    <comment ref="C244" authorId="0" shapeId="0">
      <text>
        <r>
          <rPr>
            <b/>
            <sz val="8"/>
            <color indexed="81"/>
            <rFont val="Tahoma"/>
            <family val="2"/>
          </rPr>
          <t xml:space="preserve">UAF Office of Sponsored Programs:
</t>
        </r>
        <r>
          <rPr>
            <sz val="8"/>
            <color indexed="81"/>
            <rFont val="Tahoma"/>
            <family val="2"/>
          </rPr>
          <t>List each travel destination on a separate line.</t>
        </r>
        <r>
          <rPr>
            <sz val="8"/>
            <color indexed="81"/>
            <rFont val="Tahoma"/>
            <family val="2"/>
          </rPr>
          <t xml:space="preserve">
Consult the 'Alaska PerDiem' or "Domestic PerDiem' worksheet for rates</t>
        </r>
      </text>
    </comment>
    <comment ref="E266" authorId="0" shapeId="0">
      <text>
        <r>
          <rPr>
            <b/>
            <sz val="8"/>
            <color indexed="81"/>
            <rFont val="Tahoma"/>
            <family val="2"/>
          </rPr>
          <t xml:space="preserve">UAF Office of Sponsored Programs:
</t>
        </r>
        <r>
          <rPr>
            <sz val="8"/>
            <color indexed="81"/>
            <rFont val="Tahoma"/>
            <family val="2"/>
          </rPr>
          <t>Total number of airfares, days per diem, car rentals, or mileage for each trip.</t>
        </r>
      </text>
    </comment>
    <comment ref="C267" authorId="0" shapeId="0">
      <text>
        <r>
          <rPr>
            <b/>
            <sz val="8"/>
            <color indexed="81"/>
            <rFont val="Tahoma"/>
            <family val="2"/>
          </rPr>
          <t xml:space="preserve">UAF Office of Sponsored Programs:
</t>
        </r>
        <r>
          <rPr>
            <sz val="8"/>
            <color indexed="81"/>
            <rFont val="Tahoma"/>
            <family val="2"/>
          </rPr>
          <t>List each travel destination on a separate line.</t>
        </r>
        <r>
          <rPr>
            <sz val="8"/>
            <color indexed="81"/>
            <rFont val="Tahoma"/>
            <family val="2"/>
          </rPr>
          <t xml:space="preserve">
Consult the 'Foreign PerDiem' worksheet for rates</t>
        </r>
      </text>
    </comment>
    <comment ref="C292" authorId="0" shapeId="0">
      <text>
        <r>
          <rPr>
            <b/>
            <sz val="8"/>
            <color indexed="81"/>
            <rFont val="Tahoma"/>
            <family val="2"/>
          </rPr>
          <t>UAF Office of Sponsored Programs:</t>
        </r>
        <r>
          <rPr>
            <sz val="8"/>
            <color indexed="81"/>
            <rFont val="Tahoma"/>
            <family val="2"/>
          </rPr>
          <t xml:space="preserve">
For definitions of contractual services account codes, please visit: http://www.uaf.edu/finsvcs/AcctCodes/AC3Contractual.html#CONTRACTUAL</t>
        </r>
      </text>
    </comment>
    <comment ref="C299" authorId="0" shapeId="0">
      <text>
        <r>
          <rPr>
            <b/>
            <sz val="8"/>
            <color indexed="81"/>
            <rFont val="Tahoma"/>
            <family val="2"/>
          </rPr>
          <t>UAF Office of Sponsored Programs:</t>
        </r>
        <r>
          <rPr>
            <sz val="8"/>
            <color indexed="81"/>
            <rFont val="Tahoma"/>
            <family val="2"/>
          </rPr>
          <t xml:space="preserve">
List the name of each subaward on a different line.</t>
        </r>
      </text>
    </comment>
    <comment ref="C304" authorId="0" shapeId="0">
      <text>
        <r>
          <rPr>
            <b/>
            <sz val="8"/>
            <color indexed="81"/>
            <rFont val="Tahoma"/>
            <family val="2"/>
          </rPr>
          <t>UAF Office of Sponsored Programs:</t>
        </r>
        <r>
          <rPr>
            <sz val="8"/>
            <color indexed="81"/>
            <rFont val="Tahoma"/>
            <family val="2"/>
          </rPr>
          <t xml:space="preserve">
For definitions of commodity account codes, please visit: http://www.uaf.edu/finsvcs/AcctCodes/AC4Commodities.html</t>
        </r>
      </text>
    </comment>
    <comment ref="C335" authorId="0" shapeId="0">
      <text>
        <r>
          <rPr>
            <b/>
            <sz val="8"/>
            <color indexed="81"/>
            <rFont val="Tahoma"/>
            <family val="2"/>
          </rPr>
          <t xml:space="preserve">UAF Office of Sponsored Programs: 
</t>
        </r>
        <r>
          <rPr>
            <sz val="8"/>
            <color indexed="81"/>
            <rFont val="Tahoma"/>
            <family val="2"/>
          </rPr>
          <t xml:space="preserve">NSF participant support costs (stipends, travel, subsistence, other) and DoEd training stipends are exempt from F&amp;A. </t>
        </r>
      </text>
    </comment>
    <comment ref="C350" authorId="0" shapeId="0">
      <text>
        <r>
          <rPr>
            <b/>
            <sz val="8"/>
            <color indexed="81"/>
            <rFont val="Tahoma"/>
            <family val="2"/>
          </rPr>
          <t xml:space="preserve">UAF OGCA: 
</t>
        </r>
        <r>
          <rPr>
            <sz val="8"/>
            <color indexed="81"/>
            <rFont val="Tahoma"/>
            <family val="2"/>
          </rPr>
          <t xml:space="preserve">Rental/Lease Services: Excluded from F&amp;A under Uniform Guidance for FY17
</t>
        </r>
      </text>
    </comment>
    <comment ref="C357" authorId="2" shapeId="0">
      <text>
        <r>
          <rPr>
            <b/>
            <sz val="8"/>
            <color indexed="81"/>
            <rFont val="Tahoma"/>
            <family val="2"/>
          </rPr>
          <t>UAF Office of Sponsored Programs:</t>
        </r>
        <r>
          <rPr>
            <sz val="8"/>
            <color indexed="81"/>
            <rFont val="Tahoma"/>
            <family val="2"/>
          </rPr>
          <t xml:space="preserve">
List all equipment over $5,000 that has useful life of more than one year</t>
        </r>
      </text>
    </comment>
    <comment ref="C361" authorId="1" shapeId="0">
      <text>
        <r>
          <rPr>
            <sz val="9"/>
            <color indexed="81"/>
            <rFont val="Helvetica"/>
            <family val="2"/>
          </rPr>
          <t xml:space="preserve">Tuition (http://www.uaf.edu/register/expenses/#tuitcalc)
</t>
        </r>
      </text>
    </comment>
    <comment ref="C369" authorId="2" shapeId="0">
      <text>
        <r>
          <rPr>
            <b/>
            <sz val="12"/>
            <color indexed="81"/>
            <rFont val="Tahoma"/>
            <family val="2"/>
          </rPr>
          <t>SIKULIAQ:</t>
        </r>
        <r>
          <rPr>
            <sz val="12"/>
            <color indexed="81"/>
            <rFont val="Tahoma"/>
            <family val="2"/>
          </rPr>
          <t xml:space="preserve">
Budget for time on the Sikuliaq at a rate of $51,781/day (estimated day rate for CY16). Rate includes F&amp;A at 35%
</t>
        </r>
        <r>
          <rPr>
            <b/>
            <sz val="12"/>
            <color indexed="81"/>
            <rFont val="Tahoma"/>
            <family val="2"/>
          </rPr>
          <t>[Delete this line if not needed]</t>
        </r>
        <r>
          <rPr>
            <sz val="12"/>
            <color indexed="81"/>
            <rFont val="Tahoma"/>
            <family val="2"/>
          </rPr>
          <t xml:space="preserve">
</t>
        </r>
        <r>
          <rPr>
            <b/>
            <sz val="12"/>
            <color indexed="81"/>
            <rFont val="Tahoma"/>
            <family val="2"/>
          </rPr>
          <t>HAARP:</t>
        </r>
        <r>
          <rPr>
            <sz val="12"/>
            <color indexed="81"/>
            <rFont val="Tahoma"/>
            <family val="2"/>
          </rPr>
          <t xml:space="preserve">
Budget for use of the HAARP facility at $5,000/hour. Rate includes F&amp;A at 26% Off-campus rate.
</t>
        </r>
      </text>
    </comment>
  </commentList>
</comments>
</file>

<file path=xl/comments5.xml><?xml version="1.0" encoding="utf-8"?>
<comments xmlns="http://schemas.openxmlformats.org/spreadsheetml/2006/main">
  <authors>
    <author>University of Alaska</author>
    <author>Erin Albertson</author>
    <author>fnlvc</author>
  </authors>
  <commentList>
    <comment ref="P11" authorId="0" shapeId="0">
      <text>
        <r>
          <rPr>
            <b/>
            <sz val="8"/>
            <color indexed="81"/>
            <rFont val="Tahoma"/>
            <family val="2"/>
          </rPr>
          <t>UAF Office of Sponsored Programs:</t>
        </r>
        <r>
          <rPr>
            <sz val="8"/>
            <color indexed="81"/>
            <rFont val="Tahoma"/>
            <family val="2"/>
          </rPr>
          <t xml:space="preserve">
The hourly wage for current UAF employees can be found on the NBAJOBS Banner screen. Please consult your departmental Human Resources manager for help selecting hourly wages for project employees not </t>
        </r>
        <r>
          <rPr>
            <b/>
            <sz val="8"/>
            <color indexed="81"/>
            <rFont val="Tahoma"/>
            <family val="2"/>
          </rPr>
          <t>yet</t>
        </r>
        <r>
          <rPr>
            <sz val="8"/>
            <color indexed="81"/>
            <rFont val="Tahoma"/>
            <family val="2"/>
          </rPr>
          <t xml:space="preserve"> employed at UAF.
The UAF Graduate School sets minimum rates of pay for graduate students. Departments are free to set their own rates of pay as long as those rates are higher than the Graduate School minimums. The Graduate School rates can be found here: http://www.uaf.edu/gradsch/general/FAQ.html#grad_assistantships</t>
        </r>
      </text>
    </comment>
    <comment ref="Q11" authorId="0" shapeId="0">
      <text>
        <r>
          <rPr>
            <b/>
            <sz val="8"/>
            <color indexed="81"/>
            <rFont val="Tahoma"/>
            <family val="2"/>
          </rPr>
          <t>UAF Office of Sponsored Programs:</t>
        </r>
        <r>
          <rPr>
            <sz val="8"/>
            <color indexed="81"/>
            <rFont val="Tahoma"/>
            <family val="2"/>
          </rPr>
          <t xml:space="preserve">
The leave and fringe rates will autopopulate once an e-class is selected.</t>
        </r>
      </text>
    </comment>
    <comment ref="D58" authorId="1" shapeId="0">
      <text>
        <r>
          <rPr>
            <sz val="14"/>
            <color indexed="81"/>
            <rFont val="Helvetica"/>
          </rPr>
          <t xml:space="preserve">AY15-$2361/yr=$858/Fall, $858/Spring, and $645/Summer Only + 7%
AY16-$2326/yr=$847/Fall, $1479/Spring/Summer Only + 7% (8/25/16-8/24/17 Per Director, Laura Bender 8/4/16
https://www.uaf.edu/gradsch/health-insurance/
</t>
        </r>
      </text>
    </comment>
    <comment ref="D59" authorId="1" shapeId="0">
      <text>
        <r>
          <rPr>
            <sz val="14"/>
            <color indexed="81"/>
            <rFont val="Helvetica"/>
          </rPr>
          <t xml:space="preserve">AY15-$2361/yr=$858/Fall, $858/Spring, and $645/Summer Only + 7%
AY16-$2326/yr=$847/Fall, $1479/Spring/Summer Only + 7% (8/25/16-8/24/17 Per Director, Laura Bender 8/4/16
https://www.uaf.edu/gradsch/health-insurance/
</t>
        </r>
      </text>
    </comment>
    <comment ref="E63" authorId="0" shapeId="0">
      <text>
        <r>
          <rPr>
            <b/>
            <sz val="8"/>
            <color indexed="81"/>
            <rFont val="Tahoma"/>
            <family val="2"/>
          </rPr>
          <t xml:space="preserve">UAF Office of Sponsored Programs:
</t>
        </r>
        <r>
          <rPr>
            <sz val="8"/>
            <color indexed="81"/>
            <rFont val="Tahoma"/>
            <family val="2"/>
          </rPr>
          <t>Total number of airfares, days per diem, car rentals, or mileage for each trip.</t>
        </r>
      </text>
    </comment>
    <comment ref="C64" authorId="0" shapeId="0">
      <text>
        <r>
          <rPr>
            <b/>
            <sz val="8"/>
            <color indexed="81"/>
            <rFont val="Tahoma"/>
            <family val="2"/>
          </rPr>
          <t xml:space="preserve">UAF Office of Sponsored Programs:
</t>
        </r>
        <r>
          <rPr>
            <sz val="8"/>
            <color indexed="81"/>
            <rFont val="Tahoma"/>
            <family val="2"/>
          </rPr>
          <t>List each travel destination on a separate line.</t>
        </r>
        <r>
          <rPr>
            <sz val="8"/>
            <color indexed="81"/>
            <rFont val="Tahoma"/>
            <family val="2"/>
          </rPr>
          <t xml:space="preserve">
Consult the 'Alaska PerDiem' or "Domestic PerDiem' worksheet for rates</t>
        </r>
      </text>
    </comment>
    <comment ref="E86" authorId="0" shapeId="0">
      <text>
        <r>
          <rPr>
            <b/>
            <sz val="8"/>
            <color indexed="81"/>
            <rFont val="Tahoma"/>
            <family val="2"/>
          </rPr>
          <t xml:space="preserve">UAF Office of Sponsored Programs:
</t>
        </r>
        <r>
          <rPr>
            <sz val="8"/>
            <color indexed="81"/>
            <rFont val="Tahoma"/>
            <family val="2"/>
          </rPr>
          <t>Total number of airfares, days per diem, car rentals, or mileage for each trip.</t>
        </r>
      </text>
    </comment>
    <comment ref="C87" authorId="0" shapeId="0">
      <text>
        <r>
          <rPr>
            <b/>
            <sz val="8"/>
            <color indexed="81"/>
            <rFont val="Tahoma"/>
            <family val="2"/>
          </rPr>
          <t xml:space="preserve">UAF Office of Sponsored Programs:
</t>
        </r>
        <r>
          <rPr>
            <sz val="8"/>
            <color indexed="81"/>
            <rFont val="Tahoma"/>
            <family val="2"/>
          </rPr>
          <t>List each travel destination on a separate line.</t>
        </r>
        <r>
          <rPr>
            <sz val="8"/>
            <color indexed="81"/>
            <rFont val="Tahoma"/>
            <family val="2"/>
          </rPr>
          <t xml:space="preserve">
Consult the 'Foreign PerDiem' worksheet for rates</t>
        </r>
      </text>
    </comment>
    <comment ref="E113" authorId="0" shapeId="0">
      <text>
        <r>
          <rPr>
            <b/>
            <sz val="8"/>
            <color indexed="81"/>
            <rFont val="Tahoma"/>
            <family val="2"/>
          </rPr>
          <t xml:space="preserve">UAF Office of Sponsored Programs:
</t>
        </r>
        <r>
          <rPr>
            <sz val="8"/>
            <color indexed="81"/>
            <rFont val="Tahoma"/>
            <family val="2"/>
          </rPr>
          <t>Total number of airfares, days per diem, car rentals, or mileage for each trip.</t>
        </r>
      </text>
    </comment>
    <comment ref="C114" authorId="0" shapeId="0">
      <text>
        <r>
          <rPr>
            <b/>
            <sz val="8"/>
            <color indexed="81"/>
            <rFont val="Tahoma"/>
            <family val="2"/>
          </rPr>
          <t xml:space="preserve">UAF Office of Sponsored Programs:
</t>
        </r>
        <r>
          <rPr>
            <sz val="8"/>
            <color indexed="81"/>
            <rFont val="Tahoma"/>
            <family val="2"/>
          </rPr>
          <t>List each travel destination on a separate line.</t>
        </r>
        <r>
          <rPr>
            <sz val="8"/>
            <color indexed="81"/>
            <rFont val="Tahoma"/>
            <family val="2"/>
          </rPr>
          <t xml:space="preserve">
Consult the 'Alaska PerDiem' or "Domestic PerDiem' worksheet for rates</t>
        </r>
      </text>
    </comment>
    <comment ref="E140" authorId="0" shapeId="0">
      <text>
        <r>
          <rPr>
            <b/>
            <sz val="8"/>
            <color indexed="81"/>
            <rFont val="Tahoma"/>
            <family val="2"/>
          </rPr>
          <t xml:space="preserve">UAF Office of Sponsored Programs:
</t>
        </r>
        <r>
          <rPr>
            <sz val="8"/>
            <color indexed="81"/>
            <rFont val="Tahoma"/>
            <family val="2"/>
          </rPr>
          <t>Total number of airfares, days per diem, car rentals, or mileage for each trip.</t>
        </r>
      </text>
    </comment>
    <comment ref="C141" authorId="0" shapeId="0">
      <text>
        <r>
          <rPr>
            <b/>
            <sz val="8"/>
            <color indexed="81"/>
            <rFont val="Tahoma"/>
            <family val="2"/>
          </rPr>
          <t xml:space="preserve">UAF Office of Sponsored Programs:
</t>
        </r>
        <r>
          <rPr>
            <sz val="8"/>
            <color indexed="81"/>
            <rFont val="Tahoma"/>
            <family val="2"/>
          </rPr>
          <t>List each travel destination on a separate line.</t>
        </r>
        <r>
          <rPr>
            <sz val="8"/>
            <color indexed="81"/>
            <rFont val="Tahoma"/>
            <family val="2"/>
          </rPr>
          <t xml:space="preserve">
Consult the 'Foreign PerDiem' worksheet for rates</t>
        </r>
      </text>
    </comment>
    <comment ref="E163" authorId="0" shapeId="0">
      <text>
        <r>
          <rPr>
            <b/>
            <sz val="8"/>
            <color indexed="81"/>
            <rFont val="Tahoma"/>
            <family val="2"/>
          </rPr>
          <t xml:space="preserve">UAF Office of Sponsored Programs:
</t>
        </r>
        <r>
          <rPr>
            <sz val="8"/>
            <color indexed="81"/>
            <rFont val="Tahoma"/>
            <family val="2"/>
          </rPr>
          <t>Total number of airfares, days per diem, car rentals, or mileage for each trip.</t>
        </r>
      </text>
    </comment>
    <comment ref="C164" authorId="0" shapeId="0">
      <text>
        <r>
          <rPr>
            <b/>
            <sz val="8"/>
            <color indexed="81"/>
            <rFont val="Tahoma"/>
            <family val="2"/>
          </rPr>
          <t xml:space="preserve">UAF Office of Sponsored Programs:
</t>
        </r>
        <r>
          <rPr>
            <sz val="8"/>
            <color indexed="81"/>
            <rFont val="Tahoma"/>
            <family val="2"/>
          </rPr>
          <t>List each travel destination on a separate line.</t>
        </r>
        <r>
          <rPr>
            <sz val="8"/>
            <color indexed="81"/>
            <rFont val="Tahoma"/>
            <family val="2"/>
          </rPr>
          <t xml:space="preserve">
Consult the 'Alaska PerDiem' or "Domestic PerDiem' worksheet for rates</t>
        </r>
      </text>
    </comment>
    <comment ref="E186" authorId="0" shapeId="0">
      <text>
        <r>
          <rPr>
            <b/>
            <sz val="8"/>
            <color indexed="81"/>
            <rFont val="Tahoma"/>
            <family val="2"/>
          </rPr>
          <t xml:space="preserve">UAF Office of Sponsored Programs:
</t>
        </r>
        <r>
          <rPr>
            <sz val="8"/>
            <color indexed="81"/>
            <rFont val="Tahoma"/>
            <family val="2"/>
          </rPr>
          <t>Total number of airfares, days per diem, car rentals, or mileage for each trip.</t>
        </r>
      </text>
    </comment>
    <comment ref="C187" authorId="0" shapeId="0">
      <text>
        <r>
          <rPr>
            <b/>
            <sz val="8"/>
            <color indexed="81"/>
            <rFont val="Tahoma"/>
            <family val="2"/>
          </rPr>
          <t xml:space="preserve">UAF Office of Sponsored Programs:
</t>
        </r>
        <r>
          <rPr>
            <sz val="8"/>
            <color indexed="81"/>
            <rFont val="Tahoma"/>
            <family val="2"/>
          </rPr>
          <t>List each travel destination on a separate line.</t>
        </r>
        <r>
          <rPr>
            <sz val="8"/>
            <color indexed="81"/>
            <rFont val="Tahoma"/>
            <family val="2"/>
          </rPr>
          <t xml:space="preserve">
Consult the 'Foreign PerDiem' worksheet for rates</t>
        </r>
      </text>
    </comment>
    <comment ref="E209" authorId="0" shapeId="0">
      <text>
        <r>
          <rPr>
            <b/>
            <sz val="8"/>
            <color indexed="81"/>
            <rFont val="Tahoma"/>
            <family val="2"/>
          </rPr>
          <t xml:space="preserve">UAF Office of Sponsored Programs:
</t>
        </r>
        <r>
          <rPr>
            <sz val="8"/>
            <color indexed="81"/>
            <rFont val="Tahoma"/>
            <family val="2"/>
          </rPr>
          <t>Total number of airfares, days per diem, car rentals, or mileage for each trip.</t>
        </r>
      </text>
    </comment>
    <comment ref="C210" authorId="0" shapeId="0">
      <text>
        <r>
          <rPr>
            <b/>
            <sz val="8"/>
            <color indexed="81"/>
            <rFont val="Tahoma"/>
            <family val="2"/>
          </rPr>
          <t xml:space="preserve">UAF Office of Sponsored Programs:
</t>
        </r>
        <r>
          <rPr>
            <sz val="8"/>
            <color indexed="81"/>
            <rFont val="Tahoma"/>
            <family val="2"/>
          </rPr>
          <t>List each travel destination on a separate line.</t>
        </r>
        <r>
          <rPr>
            <sz val="8"/>
            <color indexed="81"/>
            <rFont val="Tahoma"/>
            <family val="2"/>
          </rPr>
          <t xml:space="preserve">
Consult the 'Alaska PerDiem' or "Domestic PerDiem' worksheet for rates</t>
        </r>
      </text>
    </comment>
    <comment ref="E232" authorId="0" shapeId="0">
      <text>
        <r>
          <rPr>
            <b/>
            <sz val="8"/>
            <color indexed="81"/>
            <rFont val="Tahoma"/>
            <family val="2"/>
          </rPr>
          <t xml:space="preserve">UAF Office of Sponsored Programs:
</t>
        </r>
        <r>
          <rPr>
            <sz val="8"/>
            <color indexed="81"/>
            <rFont val="Tahoma"/>
            <family val="2"/>
          </rPr>
          <t>Total number of airfares, days per diem, car rentals, or mileage for each trip.</t>
        </r>
      </text>
    </comment>
    <comment ref="C233" authorId="0" shapeId="0">
      <text>
        <r>
          <rPr>
            <b/>
            <sz val="8"/>
            <color indexed="81"/>
            <rFont val="Tahoma"/>
            <family val="2"/>
          </rPr>
          <t xml:space="preserve">UAF Office of Sponsored Programs:
</t>
        </r>
        <r>
          <rPr>
            <sz val="8"/>
            <color indexed="81"/>
            <rFont val="Tahoma"/>
            <family val="2"/>
          </rPr>
          <t>List each travel destination on a separate line.</t>
        </r>
        <r>
          <rPr>
            <sz val="8"/>
            <color indexed="81"/>
            <rFont val="Tahoma"/>
            <family val="2"/>
          </rPr>
          <t xml:space="preserve">
Consult the 'Foreign PerDiem' worksheet for rates</t>
        </r>
      </text>
    </comment>
    <comment ref="E259" authorId="0" shapeId="0">
      <text>
        <r>
          <rPr>
            <b/>
            <sz val="8"/>
            <color indexed="81"/>
            <rFont val="Tahoma"/>
            <family val="2"/>
          </rPr>
          <t xml:space="preserve">UAF Office of Sponsored Programs:
</t>
        </r>
        <r>
          <rPr>
            <sz val="8"/>
            <color indexed="81"/>
            <rFont val="Tahoma"/>
            <family val="2"/>
          </rPr>
          <t>Total number of airfares, days per diem, car rentals, or mileage for each trip.</t>
        </r>
      </text>
    </comment>
    <comment ref="C260" authorId="0" shapeId="0">
      <text>
        <r>
          <rPr>
            <b/>
            <sz val="8"/>
            <color indexed="81"/>
            <rFont val="Tahoma"/>
            <family val="2"/>
          </rPr>
          <t xml:space="preserve">UAF Office of Sponsored Programs:
</t>
        </r>
        <r>
          <rPr>
            <sz val="8"/>
            <color indexed="81"/>
            <rFont val="Tahoma"/>
            <family val="2"/>
          </rPr>
          <t>List each travel destination on a separate line.</t>
        </r>
        <r>
          <rPr>
            <sz val="8"/>
            <color indexed="81"/>
            <rFont val="Tahoma"/>
            <family val="2"/>
          </rPr>
          <t xml:space="preserve">
Consult the 'Alaska PerDiem' or "Domestic PerDiem' worksheet for rates</t>
        </r>
      </text>
    </comment>
    <comment ref="E282" authorId="0" shapeId="0">
      <text>
        <r>
          <rPr>
            <b/>
            <sz val="8"/>
            <color indexed="81"/>
            <rFont val="Tahoma"/>
            <family val="2"/>
          </rPr>
          <t xml:space="preserve">UAF Office of Sponsored Programs:
</t>
        </r>
        <r>
          <rPr>
            <sz val="8"/>
            <color indexed="81"/>
            <rFont val="Tahoma"/>
            <family val="2"/>
          </rPr>
          <t>Total number of airfares, days per diem, car rentals, or mileage for each trip.</t>
        </r>
      </text>
    </comment>
    <comment ref="C283" authorId="0" shapeId="0">
      <text>
        <r>
          <rPr>
            <b/>
            <sz val="8"/>
            <color indexed="81"/>
            <rFont val="Tahoma"/>
            <family val="2"/>
          </rPr>
          <t xml:space="preserve">UAF Office of Sponsored Programs:
</t>
        </r>
        <r>
          <rPr>
            <sz val="8"/>
            <color indexed="81"/>
            <rFont val="Tahoma"/>
            <family val="2"/>
          </rPr>
          <t>List each travel destination on a separate line.</t>
        </r>
        <r>
          <rPr>
            <sz val="8"/>
            <color indexed="81"/>
            <rFont val="Tahoma"/>
            <family val="2"/>
          </rPr>
          <t xml:space="preserve">
Consult the 'Foreign PerDiem' worksheet for rates</t>
        </r>
      </text>
    </comment>
    <comment ref="E309" authorId="0" shapeId="0">
      <text>
        <r>
          <rPr>
            <b/>
            <sz val="8"/>
            <color indexed="81"/>
            <rFont val="Tahoma"/>
            <family val="2"/>
          </rPr>
          <t xml:space="preserve">UAF Office of Sponsored Programs:
</t>
        </r>
        <r>
          <rPr>
            <sz val="8"/>
            <color indexed="81"/>
            <rFont val="Tahoma"/>
            <family val="2"/>
          </rPr>
          <t>Total number of airfares, days per diem, car rentals, or mileage for each trip.</t>
        </r>
      </text>
    </comment>
    <comment ref="C310" authorId="0" shapeId="0">
      <text>
        <r>
          <rPr>
            <b/>
            <sz val="8"/>
            <color indexed="81"/>
            <rFont val="Tahoma"/>
            <family val="2"/>
          </rPr>
          <t xml:space="preserve">UAF Office of Sponsored Programs:
</t>
        </r>
        <r>
          <rPr>
            <sz val="8"/>
            <color indexed="81"/>
            <rFont val="Tahoma"/>
            <family val="2"/>
          </rPr>
          <t>List each travel destination on a separate line.</t>
        </r>
        <r>
          <rPr>
            <sz val="8"/>
            <color indexed="81"/>
            <rFont val="Tahoma"/>
            <family val="2"/>
          </rPr>
          <t xml:space="preserve">
Consult the 'Alaska PerDiem' or "Domestic PerDiem' worksheet for rates</t>
        </r>
      </text>
    </comment>
    <comment ref="E332" authorId="0" shapeId="0">
      <text>
        <r>
          <rPr>
            <b/>
            <sz val="8"/>
            <color indexed="81"/>
            <rFont val="Tahoma"/>
            <family val="2"/>
          </rPr>
          <t xml:space="preserve">UAF Office of Sponsored Programs:
</t>
        </r>
        <r>
          <rPr>
            <sz val="8"/>
            <color indexed="81"/>
            <rFont val="Tahoma"/>
            <family val="2"/>
          </rPr>
          <t>Total number of airfares, days per diem, car rentals, or mileage for each trip.</t>
        </r>
      </text>
    </comment>
    <comment ref="C333" authorId="0" shapeId="0">
      <text>
        <r>
          <rPr>
            <b/>
            <sz val="8"/>
            <color indexed="81"/>
            <rFont val="Tahoma"/>
            <family val="2"/>
          </rPr>
          <t xml:space="preserve">UAF Office of Sponsored Programs:
</t>
        </r>
        <r>
          <rPr>
            <sz val="8"/>
            <color indexed="81"/>
            <rFont val="Tahoma"/>
            <family val="2"/>
          </rPr>
          <t>List each travel destination on a separate line.</t>
        </r>
        <r>
          <rPr>
            <sz val="8"/>
            <color indexed="81"/>
            <rFont val="Tahoma"/>
            <family val="2"/>
          </rPr>
          <t xml:space="preserve">
Consult the 'Foreign PerDiem' worksheet for rates</t>
        </r>
      </text>
    </comment>
    <comment ref="C358" authorId="0" shapeId="0">
      <text>
        <r>
          <rPr>
            <b/>
            <sz val="8"/>
            <color indexed="81"/>
            <rFont val="Tahoma"/>
            <family val="2"/>
          </rPr>
          <t>UAF Office of Sponsored Programs:</t>
        </r>
        <r>
          <rPr>
            <sz val="8"/>
            <color indexed="81"/>
            <rFont val="Tahoma"/>
            <family val="2"/>
          </rPr>
          <t xml:space="preserve">
For definitions of contractual services account codes, please visit: http://www.uaf.edu/finsvcs/AcctCodes/AC3Contractual.html#CONTRACTUAL</t>
        </r>
      </text>
    </comment>
    <comment ref="C365" authorId="0" shapeId="0">
      <text>
        <r>
          <rPr>
            <b/>
            <sz val="8"/>
            <color indexed="81"/>
            <rFont val="Tahoma"/>
            <family val="2"/>
          </rPr>
          <t>UAF Office of Sponsored Programs:</t>
        </r>
        <r>
          <rPr>
            <sz val="8"/>
            <color indexed="81"/>
            <rFont val="Tahoma"/>
            <family val="2"/>
          </rPr>
          <t xml:space="preserve">
List the name of each subaward on a different line.</t>
        </r>
      </text>
    </comment>
    <comment ref="C370" authorId="0" shapeId="0">
      <text>
        <r>
          <rPr>
            <b/>
            <sz val="8"/>
            <color indexed="81"/>
            <rFont val="Tahoma"/>
            <family val="2"/>
          </rPr>
          <t>UAF Office of Sponsored Programs:</t>
        </r>
        <r>
          <rPr>
            <sz val="8"/>
            <color indexed="81"/>
            <rFont val="Tahoma"/>
            <family val="2"/>
          </rPr>
          <t xml:space="preserve">
For definitions of commodity account codes, please visit: http://www.uaf.edu/finsvcs/AcctCodes/AC4Commodities.html</t>
        </r>
      </text>
    </comment>
    <comment ref="C394" authorId="1" shapeId="0">
      <text>
        <r>
          <rPr>
            <b/>
            <sz val="14"/>
            <color indexed="81"/>
            <rFont val="Helvetica"/>
          </rPr>
          <t xml:space="preserve">Unrecovered F&amp;A:
</t>
        </r>
        <r>
          <rPr>
            <sz val="14"/>
            <color indexed="81"/>
            <rFont val="Helvetica"/>
          </rPr>
          <t xml:space="preserve">When allowed by the sponsor, </t>
        </r>
        <r>
          <rPr>
            <b/>
            <sz val="14"/>
            <color indexed="81"/>
            <rFont val="Helvetica"/>
          </rPr>
          <t>F&amp;A for requested funds</t>
        </r>
        <r>
          <rPr>
            <sz val="14"/>
            <color indexed="81"/>
            <rFont val="Helvetica"/>
          </rPr>
          <t xml:space="preserve"> would be unrecovered on line C. Enter the F&amp;A percentage on Unrecovered line (F&amp;A percentage allowed for the proposal). </t>
        </r>
        <r>
          <rPr>
            <b/>
            <sz val="14"/>
            <color indexed="81"/>
            <rFont val="Helvetica"/>
          </rPr>
          <t xml:space="preserve">
F&amp;A for match funds </t>
        </r>
        <r>
          <rPr>
            <sz val="14"/>
            <color indexed="81"/>
            <rFont val="Helvetica"/>
          </rPr>
          <t xml:space="preserve">would also be included on line B at the full Federally negotiated rate.
Example: For a CESU research proposal where the CESU F&amp;A rate is 17.5%, on line C enter 17.5%, and on line B (match F&amp;A) enter 50.5%
</t>
        </r>
        <r>
          <rPr>
            <b/>
            <sz val="14"/>
            <color indexed="81"/>
            <rFont val="Helvetica"/>
          </rPr>
          <t xml:space="preserve">
Please note that formulas for unrecovered F&amp;A are tied between request and match departments. (Dept #1 Match column formulas are tied to the Dept#1 Request columns. In some cases formulas may need to be revised.
</t>
        </r>
      </text>
    </comment>
    <comment ref="R394" authorId="0" shapeId="0">
      <text>
        <r>
          <rPr>
            <b/>
            <sz val="8"/>
            <color indexed="81"/>
            <rFont val="Tahoma"/>
            <family val="2"/>
          </rPr>
          <t xml:space="preserve">UAF Office of Sponsored Programs:
</t>
        </r>
        <r>
          <rPr>
            <sz val="8"/>
            <color indexed="81"/>
            <rFont val="Tahoma"/>
            <family val="2"/>
          </rPr>
          <t>UAF can use unrecovered F&amp;A as match if, and only if, the agency gives permission. Unrecovered F&amp;A is the difference between UAF's full negotiated F&amp;A rate and the reduced rate allowed by the agency. For example, if an agency allows for F&amp;A recovery at a reduced rate of 25% on a research proposal, UAF's unrecovered F&amp;A would be 50.5% - 25% = 25.5%.  You would enter 25.5% in this cell and it would calculate on the agency request direct costs.</t>
        </r>
      </text>
    </comment>
    <comment ref="C405" authorId="0" shapeId="0">
      <text>
        <r>
          <rPr>
            <b/>
            <sz val="8"/>
            <color indexed="81"/>
            <rFont val="Tahoma"/>
            <family val="2"/>
          </rPr>
          <t xml:space="preserve">UAF OGCA: 
</t>
        </r>
        <r>
          <rPr>
            <sz val="8"/>
            <color indexed="81"/>
            <rFont val="Tahoma"/>
            <family val="2"/>
          </rPr>
          <t xml:space="preserve">Rental/Lease Services: Excluded from F&amp;A under Uniform Guidance for FY17
</t>
        </r>
      </text>
    </comment>
    <comment ref="C412" authorId="0" shapeId="0">
      <text>
        <r>
          <rPr>
            <b/>
            <sz val="8"/>
            <color indexed="81"/>
            <rFont val="Tahoma"/>
            <family val="2"/>
          </rPr>
          <t xml:space="preserve">UAF Office of Sponsored Programs: 
</t>
        </r>
        <r>
          <rPr>
            <sz val="8"/>
            <color indexed="81"/>
            <rFont val="Tahoma"/>
            <family val="2"/>
          </rPr>
          <t xml:space="preserve">NSF participant support costs (stipends, travel, subsistence, other) and DoEd training stipends are exempt from F&amp;A. </t>
        </r>
      </text>
    </comment>
    <comment ref="C434" authorId="2" shapeId="0">
      <text>
        <r>
          <rPr>
            <b/>
            <sz val="8"/>
            <color indexed="81"/>
            <rFont val="Tahoma"/>
            <family val="2"/>
          </rPr>
          <t>UAF Office of Sponsored Programs:</t>
        </r>
        <r>
          <rPr>
            <sz val="8"/>
            <color indexed="81"/>
            <rFont val="Tahoma"/>
            <family val="2"/>
          </rPr>
          <t xml:space="preserve">
List all equipment over $5,000 that has useful life of more than one year</t>
        </r>
      </text>
    </comment>
    <comment ref="C438" authorId="1" shapeId="0">
      <text>
        <r>
          <rPr>
            <sz val="9"/>
            <color indexed="81"/>
            <rFont val="Helvetica"/>
            <family val="2"/>
          </rPr>
          <t xml:space="preserve">Tuition (http://www.uaf.edu/register/expenses/#tuitcalc)
</t>
        </r>
      </text>
    </comment>
    <comment ref="C446" authorId="2" shapeId="0">
      <text>
        <r>
          <rPr>
            <b/>
            <sz val="12"/>
            <color indexed="81"/>
            <rFont val="Tahoma"/>
            <family val="2"/>
          </rPr>
          <t>SIKULIAQ:</t>
        </r>
        <r>
          <rPr>
            <sz val="12"/>
            <color indexed="81"/>
            <rFont val="Tahoma"/>
            <family val="2"/>
          </rPr>
          <t xml:space="preserve">
Budget for time on the Sikuliaq at a rate of $51,781/day (estimated day rate for CY16). Rate includes F&amp;A at 35%
</t>
        </r>
        <r>
          <rPr>
            <b/>
            <sz val="12"/>
            <color indexed="81"/>
            <rFont val="Tahoma"/>
            <family val="2"/>
          </rPr>
          <t>[Delete this line if not needed]</t>
        </r>
        <r>
          <rPr>
            <sz val="12"/>
            <color indexed="81"/>
            <rFont val="Tahoma"/>
            <family val="2"/>
          </rPr>
          <t xml:space="preserve">
</t>
        </r>
        <r>
          <rPr>
            <b/>
            <sz val="12"/>
            <color indexed="81"/>
            <rFont val="Tahoma"/>
            <family val="2"/>
          </rPr>
          <t>HAARP:</t>
        </r>
        <r>
          <rPr>
            <sz val="12"/>
            <color indexed="81"/>
            <rFont val="Tahoma"/>
            <family val="2"/>
          </rPr>
          <t xml:space="preserve">
Budget for use of the HAARP facility at $5,000/hour. Rate includes F&amp;A at 26% Off-campus rate.
</t>
        </r>
      </text>
    </comment>
  </commentList>
</comments>
</file>

<file path=xl/sharedStrings.xml><?xml version="1.0" encoding="utf-8"?>
<sst xmlns="http://schemas.openxmlformats.org/spreadsheetml/2006/main" count="2374" uniqueCount="467">
  <si>
    <t>TOTAL BUDGET:</t>
    <phoneticPr fontId="0" type="noConversion"/>
  </si>
  <si>
    <t>TOTAL BUDGET:</t>
    <phoneticPr fontId="5" type="noConversion"/>
  </si>
  <si>
    <t>Total Project</t>
    <phoneticPr fontId="5" type="noConversion"/>
  </si>
  <si>
    <t>Total Other Contractual Services</t>
    <phoneticPr fontId="0" type="noConversion"/>
  </si>
  <si>
    <t>Total Other Contractual Services</t>
    <phoneticPr fontId="5" type="noConversion"/>
  </si>
  <si>
    <t>Student Fees - Resident</t>
    <phoneticPr fontId="0" type="noConversion"/>
  </si>
  <si>
    <t>Student Fees - Non Resident</t>
    <phoneticPr fontId="0" type="noConversion"/>
  </si>
  <si>
    <t>FY17</t>
  </si>
  <si>
    <t>FY18</t>
  </si>
  <si>
    <t>Tuition and Student Fees</t>
  </si>
  <si>
    <t>Tuition and Student Fees</t>
    <phoneticPr fontId="0" type="noConversion"/>
  </si>
  <si>
    <t># Students</t>
    <phoneticPr fontId="0" type="noConversion"/>
  </si>
  <si>
    <t>Alaska Resident Tuition (graduate level)</t>
    <phoneticPr fontId="0" type="noConversion"/>
  </si>
  <si>
    <t>Non-Resident Tuition (graduate level)</t>
    <phoneticPr fontId="0" type="noConversion"/>
  </si>
  <si>
    <t>Scholarship(s) or Fellowship(s)</t>
    <phoneticPr fontId="0" type="noConversion"/>
  </si>
  <si>
    <t># Credits</t>
  </si>
  <si>
    <t># Credits</t>
    <phoneticPr fontId="0" type="noConversion"/>
  </si>
  <si>
    <t>TOTAL BUDGET:</t>
    <phoneticPr fontId="0" type="noConversion"/>
  </si>
  <si>
    <t>SALARIES AND WAGES</t>
    <phoneticPr fontId="0" type="noConversion"/>
  </si>
  <si>
    <t>4012 - Supplies (Professional, Technical, and Scientific - Lab Supplies)</t>
  </si>
  <si>
    <t>4013 - Supplies (Medical and Safety)</t>
  </si>
  <si>
    <t>4015 - Supplies (Program/Project Specific)</t>
  </si>
  <si>
    <t>4075 - Supplies (Field Camp consumables only, for field equip. use 4015)</t>
  </si>
  <si>
    <t>4078 - Field Camp Food</t>
  </si>
  <si>
    <t>4111 - Fuel for Vehicles, Aviation, and Boats</t>
  </si>
  <si>
    <t>4112 - Supplies and Accessories for Vehicles, Aviation and Boats</t>
  </si>
  <si>
    <t>4151 - Supplies (Maintenance)</t>
  </si>
  <si>
    <t>3021/ 3028</t>
  </si>
  <si>
    <t>Meals &amp; Incidental Expenses</t>
  </si>
  <si>
    <t>3022/ 3029</t>
  </si>
  <si>
    <t>4021 - Food for Research Animals</t>
  </si>
  <si>
    <t>Sponsored Instruction/Training</t>
  </si>
  <si>
    <t>CESU Cooperative Agreement</t>
  </si>
  <si>
    <t>State of AK Sponsored Research</t>
  </si>
  <si>
    <t>State of AK Instruction/Training</t>
  </si>
  <si>
    <t>State of AK OSA</t>
  </si>
  <si>
    <t>2.5% annual increase</t>
  </si>
  <si>
    <t>4018 - Self Catering (only for events allowed under grant/contract)</t>
  </si>
  <si>
    <t xml:space="preserve">START DATE:  </t>
  </si>
  <si>
    <t>END DATE:</t>
  </si>
  <si>
    <t>Alaska Resident Tuition (graduate level)</t>
  </si>
  <si>
    <t>Non-Resident Tuition (graduate level)</t>
  </si>
  <si>
    <t>Reference</t>
  </si>
  <si>
    <t>Student Fees - Resident</t>
  </si>
  <si>
    <t>Student Fees - Non Resident</t>
  </si>
  <si>
    <t>Senior Personnel</t>
  </si>
  <si>
    <t>Other Personnel</t>
  </si>
  <si>
    <t>Student Employees</t>
  </si>
  <si>
    <t>Select Contractual Cost from List</t>
  </si>
  <si>
    <t>TOTAL CONTRACTUAL SERVICES</t>
  </si>
  <si>
    <t>IARC Research</t>
  </si>
  <si>
    <t>IARC OSA</t>
  </si>
  <si>
    <t>Enter other rates manually</t>
  </si>
  <si>
    <t>1. Domestic Travel</t>
  </si>
  <si>
    <t>Ground Transportation</t>
  </si>
  <si>
    <t>3445 - Audio Conference Charges</t>
  </si>
  <si>
    <t>3018 - Catering (Restricted Fund)</t>
  </si>
  <si>
    <t>3052 - Lab Analysis/Services (Lab Testing)</t>
  </si>
  <si>
    <t>3091 - GI Electronic Shop Service Center</t>
  </si>
  <si>
    <t>3092 - GI Machine Shop Service Center</t>
  </si>
  <si>
    <t>3094 - GI Computer Shop Service Center</t>
  </si>
  <si>
    <t>3095 - GI Digital Design Service Center</t>
  </si>
  <si>
    <t>3005 - Consultants/Evaluators (Professional services)</t>
  </si>
  <si>
    <t>3007 - Education Services Fees (Guest speakers, lecturers, artists, proctors)</t>
  </si>
  <si>
    <t>3222 - Software License/Maintenance Fees</t>
  </si>
  <si>
    <t>3331 - Duplicating Charges (duplicating/copy services)</t>
  </si>
  <si>
    <t>3333 - Film Processing and Development</t>
  </si>
  <si>
    <t>3448 - Program/Project Postage and Special Handling</t>
  </si>
  <si>
    <t>3442 - Toll Charges (long distance)</t>
  </si>
  <si>
    <t>3221 - Computer Services (processing services including data entry services)</t>
  </si>
  <si>
    <t>3332 - Publication Page Charges (Printing-Non Resale)</t>
  </si>
  <si>
    <t>3662 - Per A-21 Allowable Dues and Membership Charges</t>
  </si>
  <si>
    <t>3661 - Tuition/Registration Fees (for training programs for faculty/staff)</t>
  </si>
  <si>
    <t>Other Contractual Service (include description)</t>
  </si>
  <si>
    <t>Other Commodity (include description)</t>
  </si>
  <si>
    <t>3RENT - Rental/Lease Services</t>
  </si>
  <si>
    <t>Item Cost</t>
  </si>
  <si>
    <t>2. Foreign Travel</t>
  </si>
  <si>
    <r>
      <t xml:space="preserve">3FEES </t>
    </r>
    <r>
      <rPr>
        <sz val="10"/>
        <rFont val="Verdana"/>
        <family val="2"/>
      </rPr>
      <t>- Contractual Services Sub Account</t>
    </r>
  </si>
  <si>
    <r>
      <t>3PUB</t>
    </r>
    <r>
      <rPr>
        <sz val="10"/>
        <rFont val="Verdana"/>
        <family val="2"/>
      </rPr>
      <t xml:space="preserve"> - Publicity and Advertising</t>
    </r>
  </si>
  <si>
    <t>DEPT #:</t>
  </si>
  <si>
    <t>3RESSC - Research Service Centers</t>
  </si>
  <si>
    <t>3010 - Ship Use Charge</t>
  </si>
  <si>
    <t>3111 - Office Equipment Rental/Lease Long Term</t>
  </si>
  <si>
    <t>3112 - Auto, Aircraft and Boat Rental/Charter Short-term</t>
  </si>
  <si>
    <t>3114 - Mainframe Computer Rental/Lease Long-term</t>
  </si>
  <si>
    <t>3115 - Space Rental/Lease Long-term</t>
  </si>
  <si>
    <t>3116 - Other Equipment Rental/Lease Long-term</t>
  </si>
  <si>
    <t>3117 - Other Equipment Rental/Lease Short-term</t>
  </si>
  <si>
    <t>3118 - Space Rental/Lease Short-term</t>
  </si>
  <si>
    <t>3119 - Personal Use - Auto/Other</t>
  </si>
  <si>
    <t>3DP - Data Processing Charges</t>
  </si>
  <si>
    <t>3221 - Computer Services</t>
  </si>
  <si>
    <t>3222 - Software License/Maint Fee</t>
  </si>
  <si>
    <t>3223 - UACN Network Services</t>
  </si>
  <si>
    <t>3REP - Reproduction Charges</t>
  </si>
  <si>
    <t>3331 - Duplicating Charges</t>
  </si>
  <si>
    <t>4325 - Utility Supplies</t>
  </si>
  <si>
    <t>4335 - Warehouse Material Issue</t>
  </si>
  <si>
    <t>4336 - Purchased - Undelivered</t>
  </si>
  <si>
    <t>4455 - Hazardous Materials</t>
  </si>
  <si>
    <t>3967 - Fines and Penalties</t>
  </si>
  <si>
    <t>3970 - Property Insurance Premium</t>
  </si>
  <si>
    <t>3971 - Liability Insurance Premium</t>
  </si>
  <si>
    <t>3972 - Aviation Insurance Premium</t>
  </si>
  <si>
    <t>3973 - Marine Insurance Premium</t>
  </si>
  <si>
    <t>3974 - Medical Malpractice Insurance Premium</t>
  </si>
  <si>
    <t>3975 - Other Insurance Premiums</t>
  </si>
  <si>
    <t>3081 - Res. Svc Ctr - SFOS-Publctns</t>
  </si>
  <si>
    <t>3083 - Res. Svc Ctr-SFOS-D/Proc</t>
  </si>
  <si>
    <t>3091 - Res. Svc Ctr-GI-Electronic</t>
  </si>
  <si>
    <t>3092 - Res. Svc Ctr-GI-Machine</t>
  </si>
  <si>
    <t>3093 - Res. Svc Ctr-GI-Steno Pool</t>
  </si>
  <si>
    <t>3094 - Res. Svc Ctr-GI-Computer</t>
  </si>
  <si>
    <t>3095 - Res. Svc Ctr-GI Digital Design</t>
  </si>
  <si>
    <t>4013 - Medical and Safety Supplies</t>
  </si>
  <si>
    <t>SALARIES AND WAGES</t>
  </si>
  <si>
    <t>4015 - Program/Project Supplies</t>
  </si>
  <si>
    <t>4016 - Taggable Project Supplies</t>
  </si>
  <si>
    <t>4020 - Animals for Research</t>
  </si>
  <si>
    <t>4021 - Food for Animals</t>
  </si>
  <si>
    <t>Scholarship(s) or Fellowship(s)</t>
  </si>
  <si>
    <t xml:space="preserve"> </t>
  </si>
  <si>
    <t>4014 - Computer Supplies</t>
  </si>
  <si>
    <t>Name: 'Leave Benefits'</t>
  </si>
  <si>
    <t>C. Total Costs Exempt from F&amp;A</t>
  </si>
  <si>
    <t>D. Total Direct Costs (A+C)</t>
  </si>
  <si>
    <t>E. Total Sponsor Request (B+D)</t>
  </si>
  <si>
    <t>Enter rate:</t>
  </si>
  <si>
    <t>Dept #1</t>
  </si>
  <si>
    <t>Total UAF</t>
  </si>
  <si>
    <t>EQUIPMENT FABRICATION SALARY COSTS</t>
  </si>
  <si>
    <t>Employee</t>
  </si>
  <si>
    <t>Total Subawards</t>
  </si>
  <si>
    <t>Total Fabrication Salary</t>
  </si>
  <si>
    <t>Fringe Rate</t>
  </si>
  <si>
    <t>Total Fabrication Benefits</t>
  </si>
  <si>
    <t>3011 - Consulting/Engineer Costs</t>
  </si>
  <si>
    <t>3013 - Architect Expenditures</t>
  </si>
  <si>
    <t>3014 - Participant Support</t>
  </si>
  <si>
    <t>3015 - Bond Costs</t>
  </si>
  <si>
    <t>3016 - Legal Fees</t>
  </si>
  <si>
    <t>3985 - General Liability Claims (Self-Insured)</t>
  </si>
  <si>
    <t>3986 - Other Liability Claim (Self-Insured)</t>
  </si>
  <si>
    <t>E-Class</t>
  </si>
  <si>
    <t>Staff Benefits</t>
  </si>
  <si>
    <t>Leave Benefits</t>
  </si>
  <si>
    <t>4152 - Custodial, Janitorial Materials and Supplies</t>
  </si>
  <si>
    <t>4OTCOM - Other commodities</t>
  </si>
  <si>
    <t>3978 - Self Insured IBNR Reserve Expenses</t>
  </si>
  <si>
    <t>3979 - Marine P&amp;I Claims</t>
  </si>
  <si>
    <t>3980 - Marine Hull Claims</t>
  </si>
  <si>
    <t>3981 - Property claims (Self-Insured)</t>
  </si>
  <si>
    <t>Select the "Settings" tab</t>
  </si>
  <si>
    <t>Then select "Validation"</t>
  </si>
  <si>
    <t>Allow "List"</t>
  </si>
  <si>
    <t>Type your list selections on this page, as the other examples</t>
  </si>
  <si>
    <t>Select "Name" and then "Define"</t>
  </si>
  <si>
    <t>Give the selections a descriptive name</t>
  </si>
  <si>
    <t>Put the cursor in the cell you want a drop-down list</t>
  </si>
  <si>
    <t xml:space="preserve">Find the name of your data </t>
  </si>
  <si>
    <t>Highlight the list (you only need to highlight the first column) and select "Insert" from the menu</t>
  </si>
  <si>
    <t>Select "Data" from the menu</t>
  </si>
  <si>
    <t>Drop-down list directions:</t>
  </si>
  <si>
    <t>Select Activity</t>
  </si>
  <si>
    <t>Sponsored Research</t>
  </si>
  <si>
    <t>Off-Campus Research</t>
  </si>
  <si>
    <t>Poker Flat</t>
  </si>
  <si>
    <t>Total</t>
  </si>
  <si>
    <t>Year 1</t>
  </si>
  <si>
    <t>Year 2</t>
  </si>
  <si>
    <t>Year 3</t>
  </si>
  <si>
    <t>Leave Rate</t>
  </si>
  <si>
    <t>Number of Students</t>
  </si>
  <si>
    <t>BANNER #:</t>
  </si>
  <si>
    <t>PROJECT TITLE:</t>
  </si>
  <si>
    <t>Total Number of Hours</t>
  </si>
  <si>
    <t xml:space="preserve">START:  </t>
  </si>
  <si>
    <t xml:space="preserve">END:  </t>
  </si>
  <si>
    <t xml:space="preserve">PI: </t>
  </si>
  <si>
    <t>Hourly Wage</t>
  </si>
  <si>
    <t>Hours</t>
  </si>
  <si>
    <t>Description</t>
  </si>
  <si>
    <t>Total Foreign Travel</t>
  </si>
  <si>
    <t>Total Domestic Travel</t>
  </si>
  <si>
    <t>Subaward #1</t>
  </si>
  <si>
    <t>Subaward #2</t>
  </si>
  <si>
    <t>4000 - Commodities</t>
  </si>
  <si>
    <t>4001 - Commodities Budget</t>
  </si>
  <si>
    <t>4012 - Professional, Technical and Scientific Supplies</t>
  </si>
  <si>
    <t>4038 - Food/Decorations for Fund Raising Events</t>
  </si>
  <si>
    <t>4077 - Clothing and Uniforms</t>
  </si>
  <si>
    <t>4082 - Res. Svc Center - Stockroom</t>
  </si>
  <si>
    <t>4MAINT - Maintenance/Repair Commodities</t>
  </si>
  <si>
    <t>3551 - Publications Printing - Resale</t>
  </si>
  <si>
    <t>3DUE - Dues/Memberships/Tuition/ Registration</t>
  </si>
  <si>
    <t>3661 - Tuition/Registration Fees</t>
  </si>
  <si>
    <t>3662 - Per A-21 Allowable Dues and Memberships</t>
  </si>
  <si>
    <t>3663 - Civic or Community Dues/Memberships</t>
  </si>
  <si>
    <t>3MAINT - Maintenance, Repair and Alterations</t>
  </si>
  <si>
    <t>3021/3028</t>
  </si>
  <si>
    <t>3022/3029</t>
  </si>
  <si>
    <r>
      <t>For a complete list of UAF Account Codes:</t>
    </r>
    <r>
      <rPr>
        <u/>
        <sz val="8"/>
        <color indexed="16"/>
        <rFont val="Helvetica"/>
        <family val="2"/>
      </rPr>
      <t xml:space="preserve"> http://www.uaf.edu/finsvcs/AcctCodes/index.html</t>
    </r>
  </si>
  <si>
    <t>Name: 'Travel' (for drop down list selection) and 'TravelIncrease' (for % increase selection)</t>
  </si>
  <si>
    <t>3051 - UACP Training Services</t>
  </si>
  <si>
    <t>3061 - FP&amp;C (Facilities, Planning and Construction or Facilities Planning Services) Administrative Expense Charged to Fund 5</t>
  </si>
  <si>
    <t>3062 - FP&amp;C Administrative Expense Charged to Funds 1,2</t>
  </si>
  <si>
    <t>3063 - FP&amp;C Administrative Expense Waived</t>
  </si>
  <si>
    <t>3991 - Other Contractual Services</t>
  </si>
  <si>
    <t>3993 - Game Guarantee</t>
  </si>
  <si>
    <t>4SUPP - Supplies</t>
  </si>
  <si>
    <t>4008 - Food/Decor for Spec Events</t>
  </si>
  <si>
    <t>4010 - Stationery/Office Supplies</t>
  </si>
  <si>
    <t>4011 - Teaching Supplies</t>
  </si>
  <si>
    <t>4018 - Match/Restricted Fund Self-catered</t>
  </si>
  <si>
    <t>3332 - Printing-Non Resale</t>
  </si>
  <si>
    <t>3333 - Film Processing and Developing</t>
  </si>
  <si>
    <t>3339 - Reproduction Costs-Other</t>
  </si>
  <si>
    <t>3FRGT - Shipping, Handling and Storage</t>
  </si>
  <si>
    <t>Number of Trips</t>
  </si>
  <si>
    <t>Name: 'Commodity'</t>
  </si>
  <si>
    <t>Name: 'Contractual'</t>
  </si>
  <si>
    <t>3018 - Matching/Restricted Fund Catering</t>
  </si>
  <si>
    <t>3019 - Foreign Wages and Salaries</t>
  </si>
  <si>
    <t>3351 - Freight and Parcel Post</t>
  </si>
  <si>
    <t>3355 - Demurrage/Storage</t>
  </si>
  <si>
    <t>3358 - Moving-Offices/Lab/Equip</t>
  </si>
  <si>
    <t>3444 - Postage</t>
  </si>
  <si>
    <t>3COMM - Communication Charges</t>
  </si>
  <si>
    <t>3441 - Phone Rental Charges</t>
  </si>
  <si>
    <t>3442 - Toll Charges (Long Distance)</t>
  </si>
  <si>
    <t>3443 - Leased Lines</t>
  </si>
  <si>
    <t>3445 - Audio Conference Charge</t>
  </si>
  <si>
    <t>3446 - Cellular Phone Charges</t>
  </si>
  <si>
    <t>3449 - Communication charges - other</t>
  </si>
  <si>
    <t>3501 - Other Advertising/Publicity</t>
  </si>
  <si>
    <t>3505 - Raffle Prize Payments</t>
  </si>
  <si>
    <t>3987 - Auto Physical Damage Claims (Self-insured)</t>
  </si>
  <si>
    <t>3988 - Athletics Injury Claims</t>
  </si>
  <si>
    <t>3989 - Other Claims (Self-insured)</t>
  </si>
  <si>
    <t>3OTCNS - Other Contractual Services</t>
  </si>
  <si>
    <t>3020 - Foreign Payroll Taxes and Benefits</t>
  </si>
  <si>
    <t>3021 - Sub-agreement (Sub-recipient) under $25,000</t>
  </si>
  <si>
    <t>3022 - Sub-agreement (Sub-recipient) over $25,000</t>
  </si>
  <si>
    <t>3025 - Sub-agreement (Other) under $25,000</t>
  </si>
  <si>
    <t>3026 - Sub-agreement (Other) over $25,000</t>
  </si>
  <si>
    <t>3027 - EVOS Sub-Agreement Over $250,000</t>
  </si>
  <si>
    <t>3028 - CFO Approved Vendor Service Contract Under $25,000</t>
  </si>
  <si>
    <t>3029 - CFO Approved Vendor Service Contract Over $25,000</t>
  </si>
  <si>
    <t>3031 - Research Subject Payments</t>
  </si>
  <si>
    <t>3510 - Recruitment and Procurement Advertising</t>
  </si>
  <si>
    <t>3520 - Program Reqd Advertising</t>
  </si>
  <si>
    <t>3CNRES - Contractual Services - Resale</t>
  </si>
  <si>
    <t>3000 - Contractual Services</t>
  </si>
  <si>
    <t>3001 - Contractual Services Budget</t>
  </si>
  <si>
    <t>3002 - Collection Agency Costs</t>
  </si>
  <si>
    <t>3003 - Administrative Support Services</t>
  </si>
  <si>
    <t>3004 - Due Diligence Service Fee</t>
  </si>
  <si>
    <t>3005 - Professional Fees - Other</t>
  </si>
  <si>
    <t>3007 - S/T Educ Services Fees</t>
  </si>
  <si>
    <t>3008 - Catering Special Events/Ceremonies</t>
  </si>
  <si>
    <t>Other Sponsored Activities</t>
  </si>
  <si>
    <t>Lodging</t>
  </si>
  <si>
    <t>3983 - Worker's Compensation Claims - Time Loss</t>
  </si>
  <si>
    <t>3984 - Worker's Compensation Claims - Medical Only</t>
  </si>
  <si>
    <t>4112 - Vehicle, Aviation, Boat Parts, Supplies and Accessories</t>
  </si>
  <si>
    <t>Mileage</t>
  </si>
  <si>
    <t>Car Rental</t>
  </si>
  <si>
    <t>Name: 'Student' - Note: List selections must match same names on "Benefits and F&amp;A" spreadsheet</t>
  </si>
  <si>
    <t>Name: 'Fabrication' - Note: List selections must match same names on "Benefits and F&amp;A" worksheet</t>
  </si>
  <si>
    <t>Name: 'OtherPersonnel' - Note: List selections must match same names on "Benefits and F&amp;A" spreadsheet</t>
  </si>
  <si>
    <t>Name: 'Activity' (for drop down list selections) and 'F_A' (for F&amp;A rate calculations)</t>
  </si>
  <si>
    <t>A. MTDC (total costs subject to F&amp;A)</t>
  </si>
  <si>
    <t>3032 - Food Service/Vending Provider</t>
  </si>
  <si>
    <t>3038 - Catering for Fund Raising Events</t>
  </si>
  <si>
    <t>3040 - Lobbying Services</t>
  </si>
  <si>
    <t>3TEST - Testing Services</t>
  </si>
  <si>
    <t>3052 - Laboratory Testing</t>
  </si>
  <si>
    <t>3059 - Testing Services - Other</t>
  </si>
  <si>
    <t>4221 - Periodical Subscriptions and Books</t>
  </si>
  <si>
    <t>4441 - Other Supplies and Commodities</t>
  </si>
  <si>
    <t>4451 - Disposable Equipment Purchase</t>
  </si>
  <si>
    <t>4456 - Hazardous Materials - UAF Remote</t>
  </si>
  <si>
    <t>3017 - Honoraria</t>
  </si>
  <si>
    <t>Total Senior Personnel</t>
  </si>
  <si>
    <t>Total Other Personnel</t>
  </si>
  <si>
    <t>Subawards subject to F&amp;A (first $25,000)</t>
  </si>
  <si>
    <t>TOTAL SALARIES AND WAGES</t>
  </si>
  <si>
    <t>FRINGE BENEFITS</t>
  </si>
  <si>
    <t>TOTAL FRINGE BENEFITS</t>
  </si>
  <si>
    <t>TOTAL SALARIES AND BENEFITS</t>
  </si>
  <si>
    <t>TRAVEL</t>
  </si>
  <si>
    <t>TOTAL TRAVEL</t>
  </si>
  <si>
    <t>COMMODITIES</t>
  </si>
  <si>
    <t>TOTAL COMMODITIES</t>
  </si>
  <si>
    <t>TOTAL EQUIPMENT</t>
  </si>
  <si>
    <t>TOTAL STUDENT SERVICES</t>
  </si>
  <si>
    <t>TOTAL SUBAWARDS EXEMPT FROM F&amp;A</t>
  </si>
  <si>
    <t>TOTAL PARTICIPANT SUPPORT COSTS</t>
  </si>
  <si>
    <t>Total Project</t>
  </si>
  <si>
    <t>ACCT</t>
  </si>
  <si>
    <t>SUBAWARD COSTS OVER $25,000</t>
  </si>
  <si>
    <t>EQUIPMENT</t>
  </si>
  <si>
    <t>STUDENT SERVICES</t>
  </si>
  <si>
    <t>CONTRACTUAL SERVICES</t>
  </si>
  <si>
    <t>B. Facilities and Administration (F&amp;A)</t>
  </si>
  <si>
    <t>3771 - Repairs and Alteration Services (Physical Plant)</t>
  </si>
  <si>
    <t>3772 - Vehicle, Airplane, Boat Repair/ Maintenance</t>
  </si>
  <si>
    <t>3774 - Equipment Maintenance Service Contracts</t>
  </si>
  <si>
    <t>3775 - Equipment Maintenance</t>
  </si>
  <si>
    <t>3781 - Facilities Repair/Maintenance</t>
  </si>
  <si>
    <t>3782 - Custodial/Janitorial Services</t>
  </si>
  <si>
    <t>3799 - Maintenance/Security-Other</t>
  </si>
  <si>
    <t>3UTIL - Utilities</t>
  </si>
  <si>
    <t>3881 - Sewer Utility</t>
  </si>
  <si>
    <t>3882 - Electrical Utility</t>
  </si>
  <si>
    <t>3883 - Water Utility</t>
  </si>
  <si>
    <t>3884 - Heat Utility</t>
  </si>
  <si>
    <t>3885 - Fuel Utility</t>
  </si>
  <si>
    <t>3886 - Garbage Disposal</t>
  </si>
  <si>
    <t>3887 - UAF Utilities Services</t>
  </si>
  <si>
    <t>3898 - Utilities - not subject to F&amp;A</t>
  </si>
  <si>
    <t>3899 - Utilities-other</t>
  </si>
  <si>
    <t>3INSUR - Insurance, Taxes, Licenses, Penalties, Fines</t>
  </si>
  <si>
    <t>3964 - Taxes, Licenses, and Royalties</t>
  </si>
  <si>
    <t>3965 - Bank Charges</t>
  </si>
  <si>
    <t>3966 - Cash Over and Short</t>
  </si>
  <si>
    <t>4028 - CFO Approved Vendor Commodity Contract Under $25,000</t>
  </si>
  <si>
    <t>4029 - CFO Approved Vendor Commodity Contract Over $25,000</t>
  </si>
  <si>
    <t>4075 - Field camp Supplies</t>
  </si>
  <si>
    <t>4076 - Ship Supplies</t>
  </si>
  <si>
    <t>4099 - Equip/Supplies - Threshold Transition</t>
  </si>
  <si>
    <t>4111 - Vehicle, Aviation, Boat Fuel</t>
  </si>
  <si>
    <t>XR - Exempt Staff</t>
  </si>
  <si>
    <t>Employee Name</t>
  </si>
  <si>
    <t>Select E-Class</t>
  </si>
  <si>
    <t>Select Travel Cost from List</t>
  </si>
  <si>
    <t>Select Commodity from List</t>
  </si>
  <si>
    <t>Subawards Direct Costs</t>
  </si>
  <si>
    <t>B. Total Direct Costs (TDC)</t>
  </si>
  <si>
    <t>C. Exclusions</t>
  </si>
  <si>
    <t xml:space="preserve">D. Base  </t>
  </si>
  <si>
    <t xml:space="preserve">Equipment </t>
  </si>
  <si>
    <t>Student Services</t>
  </si>
  <si>
    <t>F. Total Requested Costs</t>
  </si>
  <si>
    <t>A. NIH Modular Request (Total Direct Costs - Subaward F&amp;A)</t>
  </si>
  <si>
    <t>4151 - Maintenance Materials and Supplies</t>
  </si>
  <si>
    <t>Subawards</t>
  </si>
  <si>
    <t>A. Total Direct Costs (TDC)</t>
  </si>
  <si>
    <t>C. Total Requested Costs</t>
  </si>
  <si>
    <t>Airfare</t>
  </si>
  <si>
    <t>3982 - Auto Liability Claims (Self-Insured)</t>
  </si>
  <si>
    <t>Yearly Increase</t>
  </si>
  <si>
    <t>Simply update the numbers on this spreadsheet. The fringe benefits and F&amp;A rates will then automatically update on the budget spreadsheets.</t>
  </si>
  <si>
    <t>DoEd Training Stipends</t>
  </si>
  <si>
    <t>Directions to update the fringe benefits and F&amp;A rates on the budget spreadsheets:</t>
  </si>
  <si>
    <t>If additional rows are added to either the benefits tables or the F&amp;A table, make sure the parameters for the table are adjusted:</t>
  </si>
  <si>
    <t>To adjust table parameters: Insert, Name, Define. Find the appropriate table. Make sure all the necessary cells are included in the listed parameters.</t>
  </si>
  <si>
    <t>TOTAL FABRICATION SALARY &amp; BENEFIT COSTS</t>
  </si>
  <si>
    <t>F9 - Faculty (UNAC)</t>
  </si>
  <si>
    <t>FR - Faculty (Non-Union, 12 mo.)</t>
  </si>
  <si>
    <t>B.  Facilities and Administration (F&amp;A)</t>
  </si>
  <si>
    <t>E.  Facilities and Administration (F&amp;A)</t>
  </si>
  <si>
    <t>Equipment Fabrication Salaries</t>
  </si>
  <si>
    <t>Subaward Costs over $25,000 for each subaward</t>
  </si>
  <si>
    <t>2% annual increase</t>
  </si>
  <si>
    <t>0% annual increase</t>
  </si>
  <si>
    <t>FY19</t>
  </si>
  <si>
    <t>B. TOTAL Facilities and Administration (F&amp;A) - All Departments</t>
  </si>
  <si>
    <t>3rd PARTY MATCHING FUNDS</t>
  </si>
  <si>
    <t>TOTAL 3rd PARTY MATCHING FUNDS</t>
  </si>
  <si>
    <t>Purpose</t>
  </si>
  <si>
    <t>Travelers</t>
  </si>
  <si>
    <t>RT Fairbanks, AK/</t>
  </si>
  <si>
    <t>$/HR or $/PP</t>
  </si>
  <si>
    <t>TOTAL DOMESTIC TRAVEL</t>
  </si>
  <si>
    <t>TOTAL FOREIGN TRAVEL</t>
  </si>
  <si>
    <t>Dept #2</t>
  </si>
  <si>
    <t>Dept #3</t>
  </si>
  <si>
    <t>Dept #4</t>
  </si>
  <si>
    <t>Dept #5</t>
  </si>
  <si>
    <t xml:space="preserve">Dept #1 Request Budget </t>
  </si>
  <si>
    <t>Dept #2 Request Budget</t>
  </si>
  <si>
    <t>Dept #3 Request Budget</t>
  </si>
  <si>
    <t>Dept #1 Match Budget</t>
  </si>
  <si>
    <t>Dept #2 Match Budget</t>
  </si>
  <si>
    <t>Dept #3 Match Budget</t>
  </si>
  <si>
    <t>Total Project Budget</t>
  </si>
  <si>
    <t>MATCH PERCENTAGE:</t>
  </si>
  <si>
    <t>TOTAL REQUEST BUDGET:</t>
  </si>
  <si>
    <t>TOTAL MATCH BUDGET:</t>
  </si>
  <si>
    <t>TOTAL PROJECT BUDGET:</t>
  </si>
  <si>
    <t>MATCH DATA</t>
  </si>
  <si>
    <t>MATCH AS A PERCENTAGE OF TOTAL PROJECT COSTS</t>
  </si>
  <si>
    <t>Total Match</t>
  </si>
  <si>
    <t>% of Total Project Costs</t>
  </si>
  <si>
    <r>
      <t>B. Unrecovered Request F&amp;A</t>
    </r>
    <r>
      <rPr>
        <sz val="12"/>
        <rFont val="Arial"/>
        <family val="2"/>
      </rPr>
      <t xml:space="preserve"> (to be used as match only if allowed by the funding agency)</t>
    </r>
  </si>
  <si>
    <t>Undergraduate Student</t>
  </si>
  <si>
    <t>BS (MS or PhD w/o Masters)</t>
  </si>
  <si>
    <t>Masters (PhD Prior)</t>
  </si>
  <si>
    <t>PhD (After Candidacy)</t>
  </si>
  <si>
    <t>M.S. before Comp Exams</t>
  </si>
  <si>
    <t>M.S. after Comp Exams</t>
  </si>
  <si>
    <t>PhD (1st Year)</t>
  </si>
  <si>
    <t>PhD (2nd Year)</t>
  </si>
  <si>
    <t>PhD (3rd Year)</t>
  </si>
  <si>
    <t>Value: 'Student Rates' - Note: List selections must match same names on "Benefits and F&amp;A" spreadsheet</t>
  </si>
  <si>
    <t>Masters (or PhD w/o Masters)</t>
  </si>
  <si>
    <t>Select Level from List</t>
  </si>
  <si>
    <t>PhD before Adv. to Candidacy</t>
  </si>
  <si>
    <t>PhD after Adv. to Candidacy</t>
  </si>
  <si>
    <t>END</t>
  </si>
  <si>
    <t>A9 - Faculty (UAFT 9 mo.)</t>
  </si>
  <si>
    <t>AR - Faculty (UAFT 12 mo.)</t>
  </si>
  <si>
    <t>FT - Adjunct Faculty, Represented</t>
  </si>
  <si>
    <t>FW - Adjunct Faculty, Non-Represented</t>
  </si>
  <si>
    <t>ST - Undergrad, summer months</t>
  </si>
  <si>
    <t>SN - Undergrad, academic year</t>
  </si>
  <si>
    <t>GT - Graduate, summer months</t>
  </si>
  <si>
    <t>GN - Graduate, academic year</t>
  </si>
  <si>
    <t>1.9% annual increase</t>
  </si>
  <si>
    <t>CR - Local 6070 (Crafts &amp; Trades)</t>
  </si>
  <si>
    <t>CT - Temp Local 6070 (Crafts &amp; Trades)</t>
  </si>
  <si>
    <t>EX - Executives</t>
  </si>
  <si>
    <t>FN - Faculty (Non-Union, 9 mo.)</t>
  </si>
  <si>
    <t>NR - Non-Exempt Staff</t>
  </si>
  <si>
    <t>NR - Overtime, Non-Exempt Staff</t>
  </si>
  <si>
    <t>NT - Overtime, Temp. Non-Exempt Staff</t>
  </si>
  <si>
    <t>NT - Non-Exempt Temp. Staff</t>
  </si>
  <si>
    <t>NX - Extended Temp. Staff, Non-Exempt</t>
  </si>
  <si>
    <t>XT - Exempt Temp. Staff</t>
  </si>
  <si>
    <t>XX - Extended Temp. Staff, Exempt</t>
  </si>
  <si>
    <t>Name: 'SeniorPersonnel1' - Note: List selections must match same names on "Benefits and F&amp;A" spreadsheet</t>
  </si>
  <si>
    <t>PARTICIPANT SUPPORT COSTS</t>
  </si>
  <si>
    <t>Participant Support Stipends</t>
  </si>
  <si>
    <t>Participant Support Travel</t>
  </si>
  <si>
    <t>Participant Support Subsistence</t>
  </si>
  <si>
    <t>Participant Support Other</t>
  </si>
  <si>
    <t>Post Doc (≤ 3 Years)</t>
  </si>
  <si>
    <t>Post Doc (≥ 4 Years)</t>
  </si>
  <si>
    <t>$ Per Credit (2016-17)</t>
  </si>
  <si>
    <t>$ Per Semester  (2016-17)</t>
  </si>
  <si>
    <t>Name: 'Rental/Lease Services'</t>
  </si>
  <si>
    <t>3112-Auto, Aircraft and Boat Rental/Charter Short-term</t>
  </si>
  <si>
    <t>3114-Mainframe Computer Rental/Lease Long-term</t>
  </si>
  <si>
    <t>3111-Office Equipment Rental/Lease Long-term</t>
  </si>
  <si>
    <t>3115-Space Rental/Lease Long-term</t>
  </si>
  <si>
    <t>3116-Other Equipment Rental/Lease Long-term</t>
  </si>
  <si>
    <t>3118-Space Rental/Lease Short-term</t>
  </si>
  <si>
    <t>Select Rental/Lease Service from List</t>
  </si>
  <si>
    <t>311X</t>
  </si>
  <si>
    <t>RENTAL/LEASE SERVICES</t>
  </si>
  <si>
    <t>Other Rental/Lease (include description)</t>
  </si>
  <si>
    <t>Graduate  Student Health Insurance (AY16 = $2,326/year)</t>
  </si>
  <si>
    <t>$ Per Credit (A/Y 2016-17)</t>
  </si>
  <si>
    <t>$ Per Semester  (A/Y 2016-17)</t>
  </si>
  <si>
    <t>TOTAL RENTAL/LEASE SERVICES</t>
  </si>
  <si>
    <t>SIKULIAQ SHIP USE / HAARP FACILITY USE</t>
  </si>
  <si>
    <t xml:space="preserve">SIKULIAQ SHIP USE / HAARP FACILITY USE </t>
  </si>
  <si>
    <t>3117-Other Equipment Rental/Lease Short-term</t>
  </si>
  <si>
    <t>Hrs</t>
  </si>
  <si>
    <t>No. of Trips</t>
  </si>
  <si>
    <t>Acct</t>
  </si>
  <si>
    <t>SIKULIAQ SHIP USE / HAARP FACILITY USE (not included in indirect calculation)</t>
  </si>
  <si>
    <t>No. of Trps</t>
  </si>
  <si>
    <t>SUBAWARDS EXEMPT FROM F&amp;A</t>
  </si>
  <si>
    <t>Rental/Lease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</si>
</sst>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164" formatCode="0.0%"/>
    <numFmt numFmtId="165" formatCode="0.0"/>
    <numFmt numFmtId="166" formatCode="&quot;$&quot;#,##0.00"/>
    <numFmt numFmtId="167" formatCode="&quot;$&quot;#,##0"/>
    <numFmt numFmtId="168" formatCode="&quot;$&quot;#,##0\ ;\(&quot;$&quot;#,##0\)"/>
    <numFmt numFmtId="169" formatCode="0.000000%"/>
  </numFmts>
  <fonts count="48">
    <font>
      <sz val="8"/>
      <name val="Helvetica"/>
      <family val="2"/>
    </font>
    <font>
      <sz val="10"/>
      <name val="Verdana"/>
      <family val="2"/>
    </font>
    <font>
      <sz val="10"/>
      <name val="Geneva"/>
    </font>
    <font>
      <u/>
      <sz val="8"/>
      <color indexed="12"/>
      <name val="Helvetica"/>
      <family val="2"/>
    </font>
    <font>
      <sz val="10"/>
      <name val="Arial"/>
      <family val="2"/>
    </font>
    <font>
      <sz val="8"/>
      <name val="Helvetica"/>
      <family val="2"/>
    </font>
    <font>
      <sz val="8"/>
      <name val="Arial"/>
      <family val="2"/>
    </font>
    <font>
      <b/>
      <sz val="12"/>
      <name val="Verdana"/>
      <family val="2"/>
    </font>
    <font>
      <sz val="10"/>
      <name val="Verdana"/>
      <family val="2"/>
    </font>
    <font>
      <b/>
      <sz val="10"/>
      <name val="Verdana"/>
      <family val="2"/>
    </font>
    <font>
      <b/>
      <sz val="8"/>
      <name val="Arial"/>
      <family val="2"/>
    </font>
    <font>
      <sz val="8"/>
      <name val="Helvetica"/>
      <family val="2"/>
    </font>
    <font>
      <sz val="12"/>
      <name val="Helvetica"/>
      <family val="2"/>
    </font>
    <font>
      <sz val="8"/>
      <color indexed="81"/>
      <name val="Tahoma"/>
      <family val="2"/>
    </font>
    <font>
      <b/>
      <sz val="8"/>
      <color indexed="81"/>
      <name val="Tahoma"/>
      <family val="2"/>
    </font>
    <font>
      <sz val="8"/>
      <color indexed="16"/>
      <name val="Helvetica"/>
      <family val="2"/>
    </font>
    <font>
      <u/>
      <sz val="8"/>
      <color indexed="16"/>
      <name val="Helvetica"/>
      <family val="2"/>
    </font>
    <font>
      <sz val="8"/>
      <color indexed="22"/>
      <name val="Arial"/>
      <family val="2"/>
    </font>
    <font>
      <b/>
      <sz val="8"/>
      <color indexed="22"/>
      <name val="Arial"/>
      <family val="2"/>
    </font>
    <font>
      <b/>
      <sz val="10"/>
      <color indexed="22"/>
      <name val="Arial"/>
      <family val="2"/>
    </font>
    <font>
      <b/>
      <sz val="12"/>
      <name val="Helvetica"/>
      <family val="2"/>
    </font>
    <font>
      <sz val="11"/>
      <name val="Arial"/>
      <family val="2"/>
    </font>
    <font>
      <sz val="11"/>
      <color indexed="10"/>
      <name val="Arial"/>
      <family val="2"/>
    </font>
    <font>
      <u/>
      <sz val="8"/>
      <color indexed="20"/>
      <name val="Helvetica"/>
      <family val="2"/>
    </font>
    <font>
      <b/>
      <sz val="12"/>
      <name val="Arial"/>
      <family val="2"/>
    </font>
    <font>
      <sz val="12"/>
      <name val="Arial"/>
      <family val="2"/>
    </font>
    <font>
      <b/>
      <i/>
      <sz val="12"/>
      <name val="Helvetica"/>
      <family val="2"/>
    </font>
    <font>
      <b/>
      <i/>
      <sz val="12"/>
      <name val="Arial"/>
      <family val="2"/>
    </font>
    <font>
      <i/>
      <sz val="12"/>
      <name val="Arial"/>
      <family val="2"/>
    </font>
    <font>
      <b/>
      <sz val="12"/>
      <color indexed="12"/>
      <name val="Arial"/>
      <family val="2"/>
    </font>
    <font>
      <sz val="12"/>
      <color indexed="12"/>
      <name val="Arial"/>
      <family val="2"/>
    </font>
    <font>
      <b/>
      <i/>
      <sz val="12"/>
      <color indexed="12"/>
      <name val="Arial"/>
      <family val="2"/>
    </font>
    <font>
      <sz val="12"/>
      <color indexed="10"/>
      <name val="Arial"/>
      <family val="2"/>
    </font>
    <font>
      <b/>
      <sz val="12"/>
      <name val="Century Gothic"/>
      <family val="2"/>
    </font>
    <font>
      <sz val="12"/>
      <name val="Century Gothic"/>
      <family val="2"/>
    </font>
    <font>
      <sz val="12"/>
      <name val="Times New Roman"/>
      <family val="1"/>
    </font>
    <font>
      <sz val="9"/>
      <color indexed="81"/>
      <name val="Helvetica"/>
      <family val="2"/>
    </font>
    <font>
      <u/>
      <sz val="12"/>
      <name val="Arial"/>
      <family val="2"/>
    </font>
    <font>
      <b/>
      <sz val="12"/>
      <color indexed="61"/>
      <name val="Arial"/>
      <family val="2"/>
    </font>
    <font>
      <sz val="14"/>
      <color indexed="81"/>
      <name val="Helvetica"/>
    </font>
    <font>
      <u/>
      <sz val="8"/>
      <color theme="11"/>
      <name val="Helvetica"/>
      <family val="2"/>
    </font>
    <font>
      <b/>
      <sz val="14"/>
      <color indexed="81"/>
      <name val="Helvetica"/>
    </font>
    <font>
      <sz val="12"/>
      <color indexed="81"/>
      <name val="Tahoma"/>
      <family val="2"/>
    </font>
    <font>
      <b/>
      <sz val="12"/>
      <color indexed="81"/>
      <name val="Tahoma"/>
      <family val="2"/>
    </font>
    <font>
      <b/>
      <sz val="11"/>
      <name val="Arial"/>
      <family val="2"/>
    </font>
    <font>
      <b/>
      <sz val="11"/>
      <color rgb="FFFA7D00"/>
      <name val="Calibri"/>
      <family val="2"/>
      <scheme val="minor"/>
    </font>
    <font>
      <b/>
      <sz val="11"/>
      <name val="Calibri"/>
      <family val="2"/>
      <scheme val="minor"/>
    </font>
    <font>
      <b/>
      <sz val="10"/>
      <name val="Arial"/>
      <family val="2"/>
    </font>
  </fonts>
  <fills count="4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22"/>
        <bgColor indexed="64"/>
      </patternFill>
    </fill>
    <fill>
      <patternFill patternType="gray0625">
        <bgColor indexed="42"/>
      </patternFill>
    </fill>
    <fill>
      <patternFill patternType="solid">
        <fgColor indexed="45"/>
        <bgColor indexed="64"/>
      </patternFill>
    </fill>
    <fill>
      <patternFill patternType="gray0625">
        <bgColor indexed="41"/>
      </patternFill>
    </fill>
    <fill>
      <patternFill patternType="solid">
        <fgColor indexed="41"/>
        <bgColor indexed="8"/>
      </patternFill>
    </fill>
    <fill>
      <patternFill patternType="solid">
        <fgColor auto="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FFFED9"/>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B0E9E8"/>
        <bgColor indexed="64"/>
      </patternFill>
    </fill>
    <fill>
      <patternFill patternType="gray0625">
        <bgColor theme="9" tint="0.59999389629810485"/>
      </patternFill>
    </fill>
    <fill>
      <patternFill patternType="gray0625">
        <bgColor rgb="FFFFFED9"/>
      </patternFill>
    </fill>
    <fill>
      <patternFill patternType="gray0625">
        <bgColor theme="5" tint="0.79998168889431442"/>
      </patternFill>
    </fill>
    <fill>
      <patternFill patternType="gray0625">
        <bgColor theme="3" tint="0.79998168889431442"/>
      </patternFill>
    </fill>
    <fill>
      <patternFill patternType="gray0625">
        <bgColor theme="6" tint="0.59999389629810485"/>
      </patternFill>
    </fill>
    <fill>
      <patternFill patternType="gray0625">
        <bgColor theme="0" tint="-0.14999847407452621"/>
      </patternFill>
    </fill>
    <fill>
      <patternFill patternType="gray0625">
        <bgColor rgb="FFB0E9E8"/>
      </patternFill>
    </fill>
    <fill>
      <patternFill patternType="solid">
        <fgColor rgb="FFB1A0C7"/>
        <bgColor rgb="FF000000"/>
      </patternFill>
    </fill>
    <fill>
      <patternFill patternType="solid">
        <fgColor rgb="FFCCFFCC"/>
        <bgColor indexed="64"/>
      </patternFill>
    </fill>
    <fill>
      <patternFill patternType="gray0625">
        <bgColor theme="0" tint="-0.249977111117893"/>
      </patternFill>
    </fill>
    <fill>
      <patternFill patternType="solid">
        <fgColor theme="8" tint="0.59999389629810485"/>
        <bgColor indexed="64"/>
      </patternFill>
    </fill>
    <fill>
      <patternFill patternType="gray0625">
        <fgColor rgb="FF000000"/>
        <bgColor rgb="FFCCFFCC"/>
      </patternFill>
    </fill>
    <fill>
      <patternFill patternType="solid">
        <fgColor rgb="FFFFFFFF"/>
        <bgColor rgb="FF000000"/>
      </patternFill>
    </fill>
    <fill>
      <patternFill patternType="solid">
        <fgColor rgb="FFFFFFCC"/>
        <bgColor indexed="64"/>
      </patternFill>
    </fill>
    <fill>
      <patternFill patternType="solid">
        <fgColor rgb="FFFFFF99"/>
        <bgColor indexed="64"/>
      </patternFill>
    </fill>
    <fill>
      <patternFill patternType="solid">
        <fgColor theme="4" tint="0.59999389629810485"/>
        <bgColor indexed="64"/>
      </patternFill>
    </fill>
    <fill>
      <patternFill patternType="solid">
        <fgColor rgb="FFF2F2F2"/>
      </patternFill>
    </fill>
  </fills>
  <borders count="19">
    <border>
      <left/>
      <right/>
      <top/>
      <bottom/>
      <diagonal/>
    </border>
    <border>
      <left/>
      <right/>
      <top style="double">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rgb="FF7F7F7F"/>
      </left>
      <right style="thin">
        <color rgb="FF7F7F7F"/>
      </right>
      <top style="thin">
        <color rgb="FF7F7F7F"/>
      </top>
      <bottom style="thin">
        <color rgb="FF7F7F7F"/>
      </bottom>
      <diagonal/>
    </border>
  </borders>
  <cellStyleXfs count="395">
    <xf numFmtId="0" fontId="0" fillId="0" borderId="0"/>
    <xf numFmtId="3" fontId="17" fillId="0" borderId="0" applyFont="0" applyFill="0" applyBorder="0" applyAlignment="0" applyProtection="0"/>
    <xf numFmtId="168" fontId="17" fillId="0" borderId="0" applyFont="0" applyFill="0" applyBorder="0" applyAlignment="0" applyProtection="0"/>
    <xf numFmtId="0" fontId="17" fillId="0" borderId="0" applyFont="0" applyFill="0" applyBorder="0" applyAlignment="0" applyProtection="0"/>
    <xf numFmtId="2" fontId="17"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3" fillId="0" borderId="0" applyNumberFormat="0" applyFill="0" applyBorder="0" applyAlignment="0" applyProtection="0">
      <alignment vertical="top"/>
      <protection locked="0"/>
    </xf>
    <xf numFmtId="0" fontId="4" fillId="0" borderId="0"/>
    <xf numFmtId="9" fontId="2" fillId="0" borderId="0" applyFont="0" applyFill="0" applyBorder="0" applyAlignment="0" applyProtection="0"/>
    <xf numFmtId="0" fontId="17" fillId="0" borderId="1" applyNumberFormat="0" applyFont="0" applyFill="0" applyAlignment="0" applyProtection="0"/>
    <xf numFmtId="0" fontId="2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5" fillId="40" borderId="18" applyNumberFormat="0" applyAlignment="0" applyProtection="0"/>
  </cellStyleXfs>
  <cellXfs count="990">
    <xf numFmtId="0" fontId="0" fillId="0" borderId="0" xfId="0"/>
    <xf numFmtId="0" fontId="7" fillId="0" borderId="0" xfId="0" applyFont="1"/>
    <xf numFmtId="0" fontId="8" fillId="0" borderId="0" xfId="0" applyFont="1"/>
    <xf numFmtId="0" fontId="9" fillId="0" borderId="0" xfId="0" applyFont="1"/>
    <xf numFmtId="0" fontId="6" fillId="0" borderId="0" xfId="0" applyFont="1" applyAlignment="1" applyProtection="1">
      <alignment wrapText="1"/>
      <protection locked="0"/>
    </xf>
    <xf numFmtId="0" fontId="21" fillId="0" borderId="0" xfId="0" applyFont="1"/>
    <xf numFmtId="0" fontId="22" fillId="0" borderId="0" xfId="0" applyFont="1" applyFill="1"/>
    <xf numFmtId="0" fontId="24" fillId="0" borderId="0" xfId="0" applyFont="1" applyProtection="1">
      <protection locked="0"/>
    </xf>
    <xf numFmtId="0" fontId="25" fillId="0" borderId="0" xfId="0" applyFont="1" applyProtection="1">
      <protection locked="0"/>
    </xf>
    <xf numFmtId="0" fontId="24" fillId="0" borderId="0" xfId="0" applyFont="1" applyFill="1" applyBorder="1" applyAlignment="1" applyProtection="1">
      <alignment wrapText="1"/>
      <protection locked="0"/>
    </xf>
    <xf numFmtId="0" fontId="25" fillId="0" borderId="3" xfId="0" applyFont="1" applyBorder="1" applyAlignment="1" applyProtection="1">
      <alignment horizontal="left" vertical="center" wrapText="1"/>
      <protection locked="0"/>
    </xf>
    <xf numFmtId="166" fontId="24" fillId="0" borderId="0" xfId="0" applyNumberFormat="1" applyFont="1" applyBorder="1" applyAlignment="1" applyProtection="1">
      <alignment horizontal="center" wrapText="1"/>
      <protection locked="0"/>
    </xf>
    <xf numFmtId="0" fontId="25" fillId="0" borderId="0" xfId="0" applyNumberFormat="1" applyFont="1" applyBorder="1" applyAlignment="1" applyProtection="1">
      <alignment wrapText="1"/>
    </xf>
    <xf numFmtId="0" fontId="12" fillId="0" borderId="0" xfId="0" applyFont="1" applyFill="1" applyBorder="1" applyAlignment="1" applyProtection="1">
      <alignment horizontal="center" wrapText="1"/>
      <protection locked="0"/>
    </xf>
    <xf numFmtId="164" fontId="25" fillId="0" borderId="0" xfId="0" applyNumberFormat="1" applyFont="1" applyFill="1" applyBorder="1" applyAlignment="1" applyProtection="1">
      <alignment horizontal="center" wrapText="1"/>
      <protection locked="0"/>
    </xf>
    <xf numFmtId="0" fontId="24" fillId="0" borderId="0" xfId="0" applyFont="1" applyFill="1" applyBorder="1" applyAlignment="1" applyProtection="1">
      <alignment horizontal="left" wrapText="1"/>
      <protection locked="0"/>
    </xf>
    <xf numFmtId="164" fontId="12" fillId="0" borderId="0" xfId="0" applyNumberFormat="1" applyFont="1" applyFill="1" applyBorder="1" applyAlignment="1" applyProtection="1">
      <alignment horizontal="center" wrapText="1"/>
      <protection locked="0"/>
    </xf>
    <xf numFmtId="164" fontId="24" fillId="0" borderId="0" xfId="0" applyNumberFormat="1" applyFont="1" applyFill="1" applyAlignment="1" applyProtection="1">
      <alignment horizontal="left"/>
      <protection locked="0"/>
    </xf>
    <xf numFmtId="0" fontId="32" fillId="0" borderId="0" xfId="0" applyFont="1" applyFill="1"/>
    <xf numFmtId="0" fontId="25" fillId="0" borderId="0" xfId="0" applyFont="1"/>
    <xf numFmtId="164" fontId="25" fillId="0" borderId="0" xfId="0" applyNumberFormat="1" applyFont="1" applyAlignment="1" applyProtection="1">
      <alignment horizontal="left"/>
      <protection locked="0"/>
    </xf>
    <xf numFmtId="0" fontId="25" fillId="0" borderId="0" xfId="0" applyFont="1" applyProtection="1"/>
    <xf numFmtId="0" fontId="25" fillId="0" borderId="0" xfId="0" applyFont="1" applyFill="1"/>
    <xf numFmtId="0" fontId="25" fillId="10" borderId="0" xfId="0" applyFont="1" applyFill="1" applyProtection="1">
      <protection locked="0"/>
    </xf>
    <xf numFmtId="0" fontId="24" fillId="0" borderId="0" xfId="0" applyFont="1" applyAlignment="1" applyProtection="1">
      <alignment horizontal="center" wrapText="1"/>
    </xf>
    <xf numFmtId="164" fontId="25" fillId="0" borderId="0" xfId="0" applyNumberFormat="1" applyFont="1" applyProtection="1">
      <protection locked="0"/>
    </xf>
    <xf numFmtId="0" fontId="25" fillId="0" borderId="0" xfId="0" applyFont="1" applyFill="1" applyProtection="1"/>
    <xf numFmtId="164" fontId="25" fillId="0" borderId="0" xfId="0" applyNumberFormat="1" applyFont="1" applyFill="1" applyProtection="1">
      <protection locked="0"/>
    </xf>
    <xf numFmtId="9" fontId="25" fillId="0" borderId="0" xfId="0" applyNumberFormat="1" applyFont="1" applyProtection="1">
      <protection locked="0"/>
    </xf>
    <xf numFmtId="0" fontId="21" fillId="0" borderId="0" xfId="0" applyFont="1" applyProtection="1">
      <protection locked="0"/>
    </xf>
    <xf numFmtId="0" fontId="25" fillId="0" borderId="0" xfId="0" applyFont="1" applyAlignment="1">
      <alignment wrapText="1"/>
    </xf>
    <xf numFmtId="0" fontId="24" fillId="0" borderId="7" xfId="0" applyFont="1" applyBorder="1" applyAlignment="1" applyProtection="1">
      <alignment wrapText="1"/>
      <protection locked="0"/>
    </xf>
    <xf numFmtId="0" fontId="24" fillId="0" borderId="4" xfId="0" applyFont="1" applyBorder="1" applyAlignment="1" applyProtection="1">
      <alignment horizontal="right" wrapText="1"/>
      <protection locked="0"/>
    </xf>
    <xf numFmtId="164" fontId="24" fillId="3" borderId="10" xfId="0" applyNumberFormat="1" applyFont="1" applyFill="1" applyBorder="1" applyAlignment="1" applyProtection="1">
      <alignment horizontal="right" wrapText="1"/>
      <protection locked="0"/>
    </xf>
    <xf numFmtId="164" fontId="24" fillId="0" borderId="4" xfId="0" applyNumberFormat="1" applyFont="1" applyFill="1" applyBorder="1" applyAlignment="1" applyProtection="1">
      <alignment horizontal="right" wrapText="1"/>
      <protection locked="0"/>
    </xf>
    <xf numFmtId="164" fontId="25" fillId="0" borderId="4" xfId="0" applyNumberFormat="1" applyFont="1" applyFill="1" applyBorder="1" applyAlignment="1" applyProtection="1">
      <alignment horizontal="center" wrapText="1"/>
      <protection locked="0"/>
    </xf>
    <xf numFmtId="0" fontId="25" fillId="0" borderId="4" xfId="0" applyNumberFormat="1" applyFont="1" applyFill="1" applyBorder="1" applyAlignment="1" applyProtection="1">
      <alignment horizontal="right" wrapText="1"/>
      <protection locked="0"/>
    </xf>
    <xf numFmtId="0" fontId="25" fillId="0" borderId="0" xfId="0" applyFont="1" applyFill="1" applyBorder="1" applyAlignment="1" applyProtection="1">
      <alignment horizontal="center" wrapText="1"/>
      <protection locked="0"/>
    </xf>
    <xf numFmtId="0" fontId="25" fillId="0" borderId="0" xfId="0" applyFont="1" applyAlignment="1" applyProtection="1">
      <alignment wrapText="1"/>
      <protection locked="0"/>
    </xf>
    <xf numFmtId="164" fontId="24" fillId="5" borderId="4" xfId="0" applyNumberFormat="1" applyFont="1" applyFill="1" applyBorder="1" applyAlignment="1" applyProtection="1">
      <alignment horizontal="right" wrapText="1"/>
      <protection locked="0"/>
    </xf>
    <xf numFmtId="164" fontId="24" fillId="6" borderId="10" xfId="0" applyNumberFormat="1" applyFont="1" applyFill="1" applyBorder="1" applyAlignment="1" applyProtection="1">
      <alignment horizontal="right" wrapText="1"/>
      <protection locked="0"/>
    </xf>
    <xf numFmtId="164" fontId="24" fillId="13" borderId="4" xfId="0" applyNumberFormat="1" applyFont="1" applyFill="1" applyBorder="1" applyAlignment="1" applyProtection="1">
      <alignment horizontal="right" wrapText="1"/>
      <protection locked="0"/>
    </xf>
    <xf numFmtId="0" fontId="24" fillId="0" borderId="13" xfId="0" applyFont="1" applyBorder="1" applyAlignment="1" applyProtection="1">
      <alignment wrapText="1"/>
      <protection locked="0"/>
    </xf>
    <xf numFmtId="164" fontId="24" fillId="0" borderId="4" xfId="0" applyNumberFormat="1" applyFont="1" applyFill="1" applyBorder="1" applyAlignment="1" applyProtection="1">
      <alignment horizontal="center" wrapText="1"/>
      <protection locked="0"/>
    </xf>
    <xf numFmtId="164" fontId="24" fillId="0" borderId="4" xfId="0" applyNumberFormat="1" applyFont="1" applyBorder="1" applyAlignment="1" applyProtection="1">
      <alignment horizontal="center" wrapText="1"/>
      <protection locked="0"/>
    </xf>
    <xf numFmtId="0" fontId="24" fillId="0" borderId="13" xfId="0" applyFont="1" applyFill="1" applyBorder="1" applyAlignment="1" applyProtection="1">
      <alignment wrapText="1"/>
      <protection locked="0"/>
    </xf>
    <xf numFmtId="0" fontId="25" fillId="0" borderId="0" xfId="0" applyFont="1" applyFill="1" applyAlignment="1">
      <alignment wrapText="1"/>
    </xf>
    <xf numFmtId="0" fontId="25" fillId="0" borderId="0" xfId="0" applyFont="1" applyFill="1" applyBorder="1" applyAlignment="1" applyProtection="1">
      <alignment wrapText="1"/>
      <protection locked="0"/>
    </xf>
    <xf numFmtId="0" fontId="25" fillId="0" borderId="0" xfId="0" applyFont="1" applyAlignment="1" applyProtection="1">
      <alignment horizontal="center" wrapText="1"/>
      <protection locked="0"/>
    </xf>
    <xf numFmtId="0" fontId="24" fillId="0" borderId="0" xfId="0" applyFont="1" applyAlignment="1">
      <alignment wrapText="1"/>
    </xf>
    <xf numFmtId="0" fontId="24" fillId="0" borderId="0" xfId="0" applyFont="1" applyAlignment="1" applyProtection="1">
      <alignment wrapText="1"/>
      <protection locked="0"/>
    </xf>
    <xf numFmtId="0" fontId="24" fillId="0" borderId="0" xfId="0" applyFont="1" applyFill="1" applyBorder="1" applyAlignment="1" applyProtection="1">
      <alignment horizontal="right" wrapText="1"/>
      <protection locked="0"/>
    </xf>
    <xf numFmtId="0" fontId="25" fillId="0" borderId="0" xfId="0" applyFont="1" applyAlignment="1">
      <alignment horizontal="left"/>
    </xf>
    <xf numFmtId="0" fontId="24" fillId="0" borderId="0" xfId="0" applyFont="1" applyAlignment="1">
      <alignment horizontal="left"/>
    </xf>
    <xf numFmtId="0" fontId="25" fillId="0" borderId="0" xfId="0" applyFont="1" applyAlignment="1" applyProtection="1">
      <alignment horizontal="left"/>
      <protection locked="0"/>
    </xf>
    <xf numFmtId="0" fontId="25" fillId="0" borderId="0" xfId="0" applyFont="1" applyFill="1" applyAlignment="1">
      <alignment horizontal="left"/>
    </xf>
    <xf numFmtId="0" fontId="21" fillId="0" borderId="0" xfId="0" applyFont="1" applyAlignment="1">
      <alignment horizontal="left"/>
    </xf>
    <xf numFmtId="166" fontId="25" fillId="0" borderId="0" xfId="0" applyNumberFormat="1" applyFont="1" applyAlignment="1">
      <alignment horizontal="left"/>
    </xf>
    <xf numFmtId="166" fontId="21" fillId="0" borderId="0" xfId="0" applyNumberFormat="1" applyFont="1" applyAlignment="1">
      <alignment horizontal="left"/>
    </xf>
    <xf numFmtId="164" fontId="21" fillId="0" borderId="0" xfId="0" applyNumberFormat="1" applyFont="1" applyFill="1" applyProtection="1">
      <protection locked="0"/>
    </xf>
    <xf numFmtId="0" fontId="21" fillId="0" borderId="0" xfId="0" applyFont="1" applyAlignment="1" applyProtection="1">
      <alignment horizontal="center"/>
    </xf>
    <xf numFmtId="164" fontId="21" fillId="0" borderId="0" xfId="0" applyNumberFormat="1" applyFont="1" applyAlignment="1" applyProtection="1">
      <alignment horizontal="right" wrapText="1"/>
      <protection locked="0"/>
    </xf>
    <xf numFmtId="0" fontId="21" fillId="0" borderId="0" xfId="0" applyFont="1" applyProtection="1"/>
    <xf numFmtId="10" fontId="21" fillId="0" borderId="0" xfId="0" applyNumberFormat="1" applyFont="1" applyProtection="1">
      <protection locked="0"/>
    </xf>
    <xf numFmtId="0" fontId="25" fillId="0" borderId="0" xfId="0" applyFont="1" applyBorder="1" applyAlignment="1" applyProtection="1">
      <alignment wrapText="1"/>
      <protection locked="0"/>
    </xf>
    <xf numFmtId="0" fontId="25" fillId="0" borderId="4" xfId="0" applyFont="1" applyBorder="1" applyAlignment="1" applyProtection="1">
      <alignment wrapText="1"/>
      <protection locked="0"/>
    </xf>
    <xf numFmtId="0" fontId="25" fillId="0" borderId="0" xfId="0" applyFont="1" applyBorder="1" applyAlignment="1" applyProtection="1">
      <alignment horizontal="center" vertical="center" wrapText="1"/>
      <protection locked="0"/>
    </xf>
    <xf numFmtId="0" fontId="25" fillId="0" borderId="3" xfId="0" applyFont="1" applyBorder="1" applyAlignment="1" applyProtection="1">
      <alignment horizontal="left" wrapText="1"/>
      <protection locked="0"/>
    </xf>
    <xf numFmtId="0" fontId="25" fillId="0" borderId="0" xfId="0" applyFont="1" applyBorder="1" applyAlignment="1" applyProtection="1">
      <alignment wrapText="1"/>
    </xf>
    <xf numFmtId="0" fontId="25" fillId="0" borderId="9" xfId="0" applyFont="1" applyBorder="1" applyAlignment="1">
      <alignment wrapText="1"/>
    </xf>
    <xf numFmtId="0" fontId="25" fillId="0" borderId="7" xfId="0" applyFont="1" applyBorder="1" applyAlignment="1">
      <alignment wrapText="1"/>
    </xf>
    <xf numFmtId="0" fontId="25" fillId="0" borderId="3" xfId="0" applyFont="1" applyBorder="1" applyAlignment="1" applyProtection="1">
      <alignment wrapText="1"/>
      <protection locked="0"/>
    </xf>
    <xf numFmtId="0" fontId="24" fillId="0" borderId="0" xfId="0" applyFont="1" applyAlignment="1" applyProtection="1">
      <alignment horizontal="center" wrapText="1"/>
      <protection locked="0"/>
    </xf>
    <xf numFmtId="0" fontId="24" fillId="0" borderId="0" xfId="0" applyFont="1" applyBorder="1" applyAlignment="1" applyProtection="1">
      <alignment wrapText="1"/>
      <protection locked="0"/>
    </xf>
    <xf numFmtId="0" fontId="25" fillId="0" borderId="0" xfId="0" applyFont="1" applyBorder="1" applyAlignment="1" applyProtection="1">
      <alignment horizontal="left" wrapText="1"/>
      <protection locked="0"/>
    </xf>
    <xf numFmtId="0" fontId="24" fillId="0" borderId="0" xfId="0" applyFont="1" applyBorder="1" applyAlignment="1" applyProtection="1">
      <alignment horizontal="center" wrapText="1"/>
      <protection locked="0"/>
    </xf>
    <xf numFmtId="0" fontId="24" fillId="0" borderId="0" xfId="0" applyFont="1" applyBorder="1" applyAlignment="1" applyProtection="1">
      <alignment horizontal="left" wrapText="1"/>
      <protection locked="0"/>
    </xf>
    <xf numFmtId="0" fontId="25" fillId="0" borderId="9" xfId="0" applyFont="1" applyBorder="1" applyAlignment="1" applyProtection="1">
      <alignment horizontal="center" wrapText="1"/>
      <protection locked="0"/>
    </xf>
    <xf numFmtId="0" fontId="25" fillId="0" borderId="0" xfId="0" applyFont="1" applyFill="1" applyBorder="1" applyAlignment="1" applyProtection="1">
      <alignment horizontal="left" wrapText="1"/>
      <protection locked="0"/>
    </xf>
    <xf numFmtId="0" fontId="24" fillId="0" borderId="13" xfId="0" applyFont="1" applyBorder="1" applyAlignment="1" applyProtection="1">
      <alignment horizontal="center" wrapText="1"/>
      <protection locked="0"/>
    </xf>
    <xf numFmtId="0" fontId="24" fillId="0" borderId="14" xfId="0" applyFont="1" applyBorder="1" applyAlignment="1" applyProtection="1">
      <alignment horizontal="center" wrapText="1"/>
      <protection locked="0"/>
    </xf>
    <xf numFmtId="0" fontId="24" fillId="0" borderId="4" xfId="0" applyFont="1" applyBorder="1" applyAlignment="1" applyProtection="1">
      <alignment horizontal="center" wrapText="1"/>
      <protection locked="0"/>
    </xf>
    <xf numFmtId="0" fontId="25" fillId="0" borderId="0" xfId="0" applyFont="1" applyBorder="1" applyAlignment="1">
      <alignment wrapText="1"/>
    </xf>
    <xf numFmtId="0" fontId="24" fillId="0" borderId="0" xfId="0" applyFont="1" applyFill="1" applyBorder="1" applyAlignment="1" applyProtection="1">
      <alignment horizontal="center" wrapText="1"/>
      <protection locked="0"/>
    </xf>
    <xf numFmtId="0" fontId="25" fillId="0" borderId="4" xfId="0" applyFont="1" applyBorder="1" applyAlignment="1">
      <alignment wrapText="1"/>
    </xf>
    <xf numFmtId="167" fontId="25" fillId="0" borderId="0" xfId="0" applyNumberFormat="1" applyFont="1" applyBorder="1" applyAlignment="1" applyProtection="1">
      <alignment horizontal="right" wrapText="1"/>
      <protection locked="0"/>
    </xf>
    <xf numFmtId="0" fontId="24" fillId="0" borderId="0" xfId="0" applyFont="1" applyBorder="1" applyAlignment="1" applyProtection="1">
      <alignment horizontal="right" wrapText="1"/>
      <protection locked="0"/>
    </xf>
    <xf numFmtId="0" fontId="25" fillId="0" borderId="3" xfId="0" applyFont="1" applyBorder="1" applyAlignment="1" applyProtection="1">
      <alignment wrapText="1"/>
      <protection locked="0"/>
    </xf>
    <xf numFmtId="0" fontId="10" fillId="0" borderId="0" xfId="0" applyFont="1" applyAlignment="1" applyProtection="1">
      <alignment wrapText="1"/>
      <protection locked="0"/>
    </xf>
    <xf numFmtId="4" fontId="24" fillId="0" borderId="0" xfId="0" applyNumberFormat="1" applyFont="1" applyFill="1" applyBorder="1" applyAlignment="1" applyProtection="1">
      <alignment wrapText="1"/>
      <protection locked="0"/>
    </xf>
    <xf numFmtId="4" fontId="24" fillId="0" borderId="0" xfId="0" applyNumberFormat="1" applyFont="1" applyBorder="1" applyAlignment="1" applyProtection="1">
      <alignment wrapText="1"/>
      <protection locked="0"/>
    </xf>
    <xf numFmtId="0" fontId="24" fillId="0" borderId="0" xfId="0" applyFont="1" applyFill="1" applyAlignment="1" applyProtection="1">
      <alignment wrapText="1"/>
      <protection locked="0"/>
    </xf>
    <xf numFmtId="0" fontId="29" fillId="0" borderId="0" xfId="0" applyFont="1" applyAlignment="1" applyProtection="1">
      <alignment wrapText="1"/>
      <protection locked="0"/>
    </xf>
    <xf numFmtId="14" fontId="24" fillId="0" borderId="0" xfId="0" applyNumberFormat="1" applyFont="1" applyBorder="1" applyAlignment="1" applyProtection="1">
      <alignment wrapText="1"/>
      <protection locked="0"/>
    </xf>
    <xf numFmtId="0" fontId="6" fillId="0" borderId="0" xfId="0" applyFont="1" applyFill="1" applyBorder="1" applyAlignment="1">
      <alignment wrapText="1"/>
    </xf>
    <xf numFmtId="14" fontId="24" fillId="0" borderId="0" xfId="0" applyNumberFormat="1" applyFont="1" applyFill="1" applyBorder="1" applyAlignment="1" applyProtection="1">
      <alignment horizontal="left" wrapText="1"/>
      <protection locked="0"/>
    </xf>
    <xf numFmtId="14" fontId="24" fillId="0" borderId="0" xfId="0" applyNumberFormat="1" applyFont="1" applyFill="1" applyBorder="1" applyAlignment="1" applyProtection="1">
      <alignment horizontal="center" wrapText="1"/>
    </xf>
    <xf numFmtId="4" fontId="24" fillId="0" borderId="12" xfId="0" applyNumberFormat="1" applyFont="1" applyBorder="1" applyAlignment="1" applyProtection="1">
      <alignment wrapText="1"/>
      <protection locked="0"/>
    </xf>
    <xf numFmtId="4" fontId="24" fillId="0" borderId="13" xfId="0" applyNumberFormat="1" applyFont="1" applyBorder="1" applyAlignment="1" applyProtection="1">
      <alignment wrapText="1"/>
      <protection locked="0"/>
    </xf>
    <xf numFmtId="0" fontId="24" fillId="0" borderId="13" xfId="0" applyFont="1" applyBorder="1" applyAlignment="1" applyProtection="1">
      <alignment horizontal="left" wrapText="1"/>
      <protection locked="0"/>
    </xf>
    <xf numFmtId="0" fontId="24" fillId="0" borderId="14" xfId="0" applyFont="1" applyBorder="1" applyAlignment="1" applyProtection="1">
      <alignment wrapText="1"/>
      <protection locked="0"/>
    </xf>
    <xf numFmtId="0" fontId="24" fillId="0" borderId="8" xfId="0" applyFont="1" applyBorder="1" applyAlignment="1" applyProtection="1">
      <alignment wrapText="1"/>
      <protection locked="0"/>
    </xf>
    <xf numFmtId="0" fontId="24" fillId="0" borderId="9" xfId="0" applyFont="1" applyBorder="1" applyAlignment="1" applyProtection="1">
      <alignment horizontal="left" wrapText="1"/>
      <protection locked="0"/>
    </xf>
    <xf numFmtId="0" fontId="29" fillId="0" borderId="0" xfId="0" applyFont="1" applyBorder="1" applyAlignment="1" applyProtection="1">
      <alignment wrapText="1"/>
      <protection locked="0"/>
    </xf>
    <xf numFmtId="0" fontId="24" fillId="0" borderId="3" xfId="0" applyFont="1" applyBorder="1" applyAlignment="1" applyProtection="1">
      <alignment horizontal="left" wrapText="1"/>
      <protection locked="0"/>
    </xf>
    <xf numFmtId="4" fontId="24" fillId="0" borderId="3" xfId="0" applyNumberFormat="1" applyFont="1" applyBorder="1" applyAlignment="1" applyProtection="1">
      <alignment wrapText="1"/>
      <protection locked="0"/>
    </xf>
    <xf numFmtId="1" fontId="24" fillId="0" borderId="4" xfId="0" applyNumberFormat="1" applyFont="1" applyBorder="1" applyAlignment="1" applyProtection="1">
      <alignment wrapText="1"/>
      <protection locked="0"/>
    </xf>
    <xf numFmtId="2" fontId="24" fillId="0" borderId="0" xfId="0" applyNumberFormat="1" applyFont="1" applyBorder="1" applyAlignment="1" applyProtection="1">
      <alignment horizontal="right" wrapText="1"/>
      <protection locked="0"/>
    </xf>
    <xf numFmtId="0" fontId="24" fillId="0" borderId="4" xfId="0" applyFont="1" applyBorder="1" applyAlignment="1" applyProtection="1">
      <alignment wrapText="1"/>
      <protection locked="0"/>
    </xf>
    <xf numFmtId="4" fontId="24" fillId="0" borderId="3" xfId="0" applyNumberFormat="1" applyFont="1" applyBorder="1" applyAlignment="1" applyProtection="1">
      <alignment horizontal="right" wrapText="1"/>
      <protection locked="0"/>
    </xf>
    <xf numFmtId="1" fontId="24" fillId="0" borderId="2" xfId="0" applyNumberFormat="1" applyFont="1" applyBorder="1" applyAlignment="1" applyProtection="1">
      <alignment wrapText="1"/>
      <protection locked="0"/>
    </xf>
    <xf numFmtId="2" fontId="25" fillId="0" borderId="3" xfId="0" applyNumberFormat="1" applyFont="1" applyBorder="1" applyAlignment="1" applyProtection="1">
      <alignment horizontal="left" wrapText="1"/>
      <protection locked="0"/>
    </xf>
    <xf numFmtId="166" fontId="25" fillId="0" borderId="0" xfId="0" applyNumberFormat="1" applyFont="1" applyBorder="1" applyAlignment="1" applyProtection="1">
      <alignment horizontal="right" wrapText="1"/>
      <protection locked="0"/>
    </xf>
    <xf numFmtId="164" fontId="25" fillId="0" borderId="0" xfId="9" applyNumberFormat="1" applyFont="1" applyBorder="1" applyAlignment="1" applyProtection="1">
      <alignment horizontal="right" wrapText="1"/>
    </xf>
    <xf numFmtId="165" fontId="25" fillId="4" borderId="3" xfId="0" applyNumberFormat="1" applyFont="1" applyFill="1" applyBorder="1" applyAlignment="1" applyProtection="1">
      <alignment wrapText="1"/>
      <protection locked="0"/>
    </xf>
    <xf numFmtId="167" fontId="25" fillId="4" borderId="4" xfId="0" applyNumberFormat="1" applyFont="1" applyFill="1" applyBorder="1" applyAlignment="1" applyProtection="1">
      <alignment wrapText="1"/>
      <protection locked="0"/>
    </xf>
    <xf numFmtId="167" fontId="24" fillId="4" borderId="2" xfId="0" applyNumberFormat="1" applyFont="1" applyFill="1" applyBorder="1" applyAlignment="1" applyProtection="1">
      <alignment wrapText="1"/>
    </xf>
    <xf numFmtId="0" fontId="30" fillId="0" borderId="0" xfId="0" applyFont="1" applyAlignment="1" applyProtection="1">
      <alignment wrapText="1"/>
      <protection locked="0"/>
    </xf>
    <xf numFmtId="0" fontId="24" fillId="0" borderId="3" xfId="0" applyFont="1" applyFill="1" applyBorder="1" applyAlignment="1" applyProtection="1">
      <alignment wrapText="1"/>
      <protection locked="0"/>
    </xf>
    <xf numFmtId="167" fontId="25" fillId="0" borderId="11" xfId="0" applyNumberFormat="1" applyFont="1" applyFill="1" applyBorder="1" applyAlignment="1" applyProtection="1">
      <alignment wrapText="1"/>
      <protection locked="0"/>
    </xf>
    <xf numFmtId="0" fontId="24" fillId="0" borderId="3" xfId="0" applyFont="1" applyBorder="1" applyAlignment="1" applyProtection="1">
      <alignment wrapText="1"/>
      <protection locked="0"/>
    </xf>
    <xf numFmtId="2" fontId="24" fillId="0" borderId="3" xfId="0" applyNumberFormat="1" applyFont="1" applyBorder="1" applyAlignment="1" applyProtection="1">
      <alignment wrapText="1"/>
      <protection locked="0"/>
    </xf>
    <xf numFmtId="167" fontId="24" fillId="0" borderId="4" xfId="0" applyNumberFormat="1" applyFont="1" applyBorder="1" applyAlignment="1" applyProtection="1">
      <alignment wrapText="1"/>
      <protection locked="0"/>
    </xf>
    <xf numFmtId="167" fontId="24" fillId="0" borderId="4" xfId="0" applyNumberFormat="1" applyFont="1" applyBorder="1" applyAlignment="1" applyProtection="1">
      <alignment wrapText="1"/>
    </xf>
    <xf numFmtId="167" fontId="24" fillId="0" borderId="2" xfId="0" applyNumberFormat="1" applyFont="1" applyBorder="1" applyAlignment="1" applyProtection="1">
      <alignment wrapText="1"/>
    </xf>
    <xf numFmtId="2" fontId="24" fillId="0" borderId="3" xfId="0" applyNumberFormat="1" applyFont="1" applyBorder="1" applyAlignment="1" applyProtection="1">
      <alignment horizontal="left" wrapText="1"/>
      <protection locked="0"/>
    </xf>
    <xf numFmtId="2" fontId="25" fillId="0" borderId="3" xfId="0" applyNumberFormat="1" applyFont="1" applyFill="1" applyBorder="1" applyAlignment="1" applyProtection="1">
      <alignment wrapText="1"/>
      <protection locked="0"/>
    </xf>
    <xf numFmtId="167" fontId="25" fillId="0" borderId="4" xfId="0" applyNumberFormat="1" applyFont="1" applyFill="1" applyBorder="1" applyAlignment="1" applyProtection="1">
      <alignment wrapText="1"/>
    </xf>
    <xf numFmtId="167" fontId="25" fillId="0" borderId="4" xfId="0" applyNumberFormat="1" applyFont="1" applyFill="1" applyBorder="1" applyAlignment="1" applyProtection="1">
      <alignment wrapText="1"/>
      <protection locked="0"/>
    </xf>
    <xf numFmtId="167" fontId="24" fillId="0" borderId="2" xfId="0" applyNumberFormat="1" applyFont="1" applyFill="1" applyBorder="1" applyAlignment="1" applyProtection="1">
      <alignment wrapText="1"/>
    </xf>
    <xf numFmtId="166" fontId="25" fillId="0" borderId="0" xfId="8" applyNumberFormat="1" applyFont="1" applyFill="1" applyBorder="1" applyAlignment="1" applyProtection="1">
      <alignment horizontal="right" vertical="top" wrapText="1"/>
      <protection locked="0"/>
    </xf>
    <xf numFmtId="164" fontId="25" fillId="0" borderId="0" xfId="8" applyNumberFormat="1" applyFont="1" applyFill="1" applyBorder="1" applyAlignment="1" applyProtection="1">
      <alignment horizontal="right" vertical="top" wrapText="1"/>
    </xf>
    <xf numFmtId="0" fontId="25" fillId="0" borderId="0" xfId="0" applyFont="1" applyFill="1" applyAlignment="1" applyProtection="1">
      <alignment wrapText="1"/>
      <protection locked="0"/>
    </xf>
    <xf numFmtId="0" fontId="25" fillId="0" borderId="3" xfId="0" applyFont="1" applyFill="1" applyBorder="1" applyAlignment="1" applyProtection="1">
      <alignment wrapText="1"/>
      <protection locked="0"/>
    </xf>
    <xf numFmtId="167" fontId="24" fillId="8" borderId="11" xfId="0" applyNumberFormat="1" applyFont="1" applyFill="1" applyBorder="1" applyAlignment="1" applyProtection="1">
      <alignment wrapText="1"/>
      <protection locked="0"/>
    </xf>
    <xf numFmtId="0" fontId="25" fillId="0" borderId="0" xfId="0" applyFont="1" applyBorder="1" applyAlignment="1" applyProtection="1">
      <alignment horizontal="center" wrapText="1"/>
      <protection locked="0"/>
    </xf>
    <xf numFmtId="164" fontId="25" fillId="0" borderId="0" xfId="9" applyNumberFormat="1" applyFont="1" applyFill="1" applyBorder="1" applyAlignment="1" applyProtection="1">
      <alignment horizontal="right" wrapText="1"/>
    </xf>
    <xf numFmtId="164" fontId="24" fillId="4" borderId="3" xfId="9" applyNumberFormat="1" applyFont="1" applyFill="1" applyBorder="1" applyAlignment="1" applyProtection="1">
      <alignment wrapText="1"/>
      <protection locked="0"/>
    </xf>
    <xf numFmtId="167" fontId="24" fillId="0" borderId="11" xfId="0" applyNumberFormat="1" applyFont="1" applyFill="1" applyBorder="1" applyAlignment="1" applyProtection="1">
      <alignment wrapText="1"/>
      <protection locked="0"/>
    </xf>
    <xf numFmtId="164" fontId="24" fillId="0" borderId="0" xfId="9" applyNumberFormat="1" applyFont="1" applyFill="1" applyBorder="1" applyAlignment="1" applyProtection="1">
      <alignment horizontal="right" wrapText="1"/>
      <protection locked="0"/>
    </xf>
    <xf numFmtId="164" fontId="24" fillId="5" borderId="3" xfId="9" applyNumberFormat="1" applyFont="1" applyFill="1" applyBorder="1" applyAlignment="1" applyProtection="1">
      <alignment wrapText="1"/>
      <protection locked="0"/>
    </xf>
    <xf numFmtId="167" fontId="25" fillId="5" borderId="4" xfId="0" applyNumberFormat="1" applyFont="1" applyFill="1" applyBorder="1" applyAlignment="1" applyProtection="1">
      <alignment wrapText="1"/>
      <protection locked="0"/>
    </xf>
    <xf numFmtId="167" fontId="24" fillId="5" borderId="2" xfId="0" applyNumberFormat="1" applyFont="1" applyFill="1" applyBorder="1" applyAlignment="1" applyProtection="1">
      <alignment wrapText="1"/>
    </xf>
    <xf numFmtId="0" fontId="24" fillId="4" borderId="0" xfId="0" applyFont="1" applyFill="1" applyBorder="1" applyAlignment="1" applyProtection="1">
      <alignment wrapText="1"/>
      <protection locked="0"/>
    </xf>
    <xf numFmtId="164" fontId="25" fillId="0" borderId="0" xfId="9" applyNumberFormat="1" applyFont="1" applyFill="1" applyBorder="1" applyAlignment="1" applyProtection="1">
      <alignment horizontal="right" wrapText="1"/>
      <protection locked="0"/>
    </xf>
    <xf numFmtId="167" fontId="25" fillId="5" borderId="3" xfId="0" applyNumberFormat="1" applyFont="1" applyFill="1" applyBorder="1" applyAlignment="1" applyProtection="1">
      <alignment wrapText="1"/>
      <protection locked="0"/>
    </xf>
    <xf numFmtId="167" fontId="25" fillId="0" borderId="0" xfId="9" applyNumberFormat="1" applyFont="1" applyFill="1" applyBorder="1" applyAlignment="1" applyProtection="1">
      <alignment horizontal="right" wrapText="1"/>
    </xf>
    <xf numFmtId="165" fontId="25" fillId="4" borderId="3" xfId="9" applyNumberFormat="1" applyFont="1" applyFill="1" applyBorder="1" applyAlignment="1" applyProtection="1">
      <alignment wrapText="1"/>
      <protection locked="0"/>
    </xf>
    <xf numFmtId="0" fontId="31" fillId="0" borderId="0" xfId="0" applyFont="1" applyAlignment="1" applyProtection="1">
      <alignment wrapText="1"/>
      <protection locked="0"/>
    </xf>
    <xf numFmtId="1" fontId="29" fillId="0" borderId="0" xfId="0" applyNumberFormat="1" applyFont="1" applyAlignment="1" applyProtection="1">
      <alignment wrapText="1"/>
      <protection locked="0"/>
    </xf>
    <xf numFmtId="167" fontId="24" fillId="2" borderId="11" xfId="0" applyNumberFormat="1" applyFont="1" applyFill="1" applyBorder="1" applyAlignment="1" applyProtection="1">
      <alignment wrapText="1"/>
      <protection locked="0"/>
    </xf>
    <xf numFmtId="0" fontId="24" fillId="0" borderId="0" xfId="0" applyFont="1" applyFill="1" applyAlignment="1" applyProtection="1">
      <alignment horizontal="center" wrapText="1"/>
      <protection locked="0"/>
    </xf>
    <xf numFmtId="0" fontId="24" fillId="0" borderId="12" xfId="0" applyFont="1" applyBorder="1" applyAlignment="1" applyProtection="1">
      <alignment horizontal="left" wrapText="1"/>
      <protection locked="0"/>
    </xf>
    <xf numFmtId="0" fontId="24" fillId="0" borderId="14" xfId="0" applyFont="1" applyFill="1" applyBorder="1" applyAlignment="1" applyProtection="1">
      <alignment horizontal="left" wrapText="1"/>
      <protection locked="0"/>
    </xf>
    <xf numFmtId="4" fontId="24" fillId="0" borderId="12" xfId="0" applyNumberFormat="1" applyFont="1" applyFill="1" applyBorder="1" applyAlignment="1" applyProtection="1">
      <alignment wrapText="1"/>
      <protection locked="0"/>
    </xf>
    <xf numFmtId="167" fontId="24" fillId="0" borderId="14" xfId="0" applyNumberFormat="1" applyFont="1" applyFill="1" applyBorder="1" applyAlignment="1" applyProtection="1">
      <alignment wrapText="1"/>
      <protection locked="0"/>
    </xf>
    <xf numFmtId="167" fontId="24" fillId="0" borderId="15" xfId="0" applyNumberFormat="1" applyFont="1" applyFill="1" applyBorder="1" applyAlignment="1" applyProtection="1">
      <alignment wrapText="1"/>
    </xf>
    <xf numFmtId="0" fontId="29" fillId="0" borderId="0" xfId="0" applyFont="1" applyFill="1" applyAlignment="1" applyProtection="1">
      <alignment wrapText="1"/>
      <protection locked="0"/>
    </xf>
    <xf numFmtId="0" fontId="10" fillId="0" borderId="0" xfId="0" applyFont="1" applyFill="1" applyAlignment="1" applyProtection="1">
      <alignment wrapText="1"/>
      <protection locked="0"/>
    </xf>
    <xf numFmtId="4" fontId="24" fillId="0" borderId="3" xfId="0" applyNumberFormat="1" applyFont="1" applyFill="1" applyBorder="1" applyAlignment="1" applyProtection="1">
      <alignment wrapText="1"/>
      <protection locked="0"/>
    </xf>
    <xf numFmtId="4" fontId="25" fillId="0" borderId="3" xfId="0" applyNumberFormat="1" applyFont="1" applyFill="1" applyBorder="1" applyAlignment="1" applyProtection="1">
      <alignment wrapText="1"/>
      <protection locked="0"/>
    </xf>
    <xf numFmtId="0" fontId="27" fillId="0" borderId="4" xfId="0" applyFont="1" applyFill="1" applyBorder="1" applyAlignment="1" applyProtection="1">
      <alignment horizontal="right" wrapText="1"/>
      <protection locked="0"/>
    </xf>
    <xf numFmtId="4" fontId="27" fillId="0" borderId="3" xfId="0" applyNumberFormat="1" applyFont="1" applyFill="1" applyBorder="1" applyAlignment="1" applyProtection="1">
      <alignment wrapText="1"/>
      <protection locked="0"/>
    </xf>
    <xf numFmtId="167" fontId="28" fillId="0" borderId="4" xfId="0" applyNumberFormat="1" applyFont="1" applyFill="1" applyBorder="1" applyAlignment="1" applyProtection="1">
      <alignment wrapText="1"/>
    </xf>
    <xf numFmtId="167" fontId="27" fillId="0" borderId="2" xfId="0" applyNumberFormat="1" applyFont="1" applyFill="1" applyBorder="1" applyAlignment="1" applyProtection="1">
      <alignment wrapText="1"/>
    </xf>
    <xf numFmtId="4" fontId="25" fillId="0" borderId="12" xfId="0" applyNumberFormat="1" applyFont="1" applyFill="1" applyBorder="1" applyAlignment="1" applyProtection="1">
      <alignment wrapText="1"/>
      <protection locked="0"/>
    </xf>
    <xf numFmtId="167" fontId="25" fillId="0" borderId="14" xfId="0" applyNumberFormat="1" applyFont="1" applyFill="1" applyBorder="1" applyAlignment="1" applyProtection="1">
      <alignment wrapText="1"/>
      <protection locked="0"/>
    </xf>
    <xf numFmtId="0" fontId="25" fillId="0" borderId="0" xfId="0" applyFont="1" applyFill="1" applyAlignment="1" applyProtection="1">
      <alignment horizontal="center" wrapText="1"/>
      <protection locked="0"/>
    </xf>
    <xf numFmtId="0" fontId="25" fillId="2" borderId="5" xfId="0" applyFont="1" applyFill="1" applyBorder="1" applyAlignment="1" applyProtection="1">
      <alignment wrapText="1"/>
      <protection locked="0"/>
    </xf>
    <xf numFmtId="0" fontId="25" fillId="2" borderId="6" xfId="0" applyFont="1" applyFill="1" applyBorder="1" applyAlignment="1" applyProtection="1">
      <alignment wrapText="1"/>
      <protection locked="0"/>
    </xf>
    <xf numFmtId="0" fontId="30" fillId="0" borderId="0" xfId="0" applyFont="1" applyFill="1" applyAlignment="1" applyProtection="1">
      <alignment wrapText="1"/>
      <protection locked="0"/>
    </xf>
    <xf numFmtId="0" fontId="6" fillId="0" borderId="0" xfId="0" applyFont="1" applyFill="1" applyAlignment="1" applyProtection="1">
      <alignment wrapText="1"/>
      <protection locked="0"/>
    </xf>
    <xf numFmtId="0" fontId="37" fillId="0" borderId="0" xfId="7" applyFont="1" applyAlignment="1" applyProtection="1">
      <alignment wrapText="1"/>
    </xf>
    <xf numFmtId="4" fontId="25" fillId="0" borderId="3" xfId="0" applyNumberFormat="1" applyFont="1" applyBorder="1" applyAlignment="1" applyProtection="1">
      <alignment wrapText="1"/>
      <protection locked="0"/>
    </xf>
    <xf numFmtId="167" fontId="25" fillId="0" borderId="4" xfId="0" applyNumberFormat="1" applyFont="1" applyBorder="1" applyAlignment="1" applyProtection="1">
      <alignment wrapText="1"/>
      <protection locked="0"/>
    </xf>
    <xf numFmtId="167" fontId="24" fillId="3" borderId="11" xfId="0" applyNumberFormat="1" applyFont="1" applyFill="1" applyBorder="1" applyAlignment="1" applyProtection="1">
      <alignment wrapText="1"/>
      <protection locked="0"/>
    </xf>
    <xf numFmtId="0" fontId="24" fillId="0" borderId="8" xfId="0" applyFont="1" applyFill="1" applyBorder="1" applyAlignment="1" applyProtection="1">
      <alignment horizontal="left" wrapText="1"/>
      <protection locked="0"/>
    </xf>
    <xf numFmtId="0" fontId="24" fillId="0" borderId="9" xfId="0" applyFont="1" applyFill="1" applyBorder="1" applyAlignment="1" applyProtection="1">
      <alignment horizontal="left" wrapText="1"/>
      <protection locked="0"/>
    </xf>
    <xf numFmtId="4" fontId="24" fillId="0" borderId="5" xfId="0" applyNumberFormat="1" applyFont="1" applyFill="1" applyBorder="1" applyAlignment="1" applyProtection="1">
      <alignment wrapText="1"/>
      <protection locked="0"/>
    </xf>
    <xf numFmtId="167" fontId="24" fillId="0" borderId="10" xfId="0" applyNumberFormat="1" applyFont="1" applyFill="1" applyBorder="1" applyAlignment="1" applyProtection="1">
      <alignment wrapText="1"/>
    </xf>
    <xf numFmtId="4" fontId="24" fillId="0" borderId="5" xfId="0" applyNumberFormat="1" applyFont="1" applyFill="1" applyBorder="1" applyAlignment="1" applyProtection="1">
      <alignment wrapText="1"/>
    </xf>
    <xf numFmtId="167" fontId="24" fillId="0" borderId="11" xfId="0" applyNumberFormat="1" applyFont="1" applyFill="1" applyBorder="1" applyAlignment="1" applyProtection="1">
      <alignment wrapText="1"/>
    </xf>
    <xf numFmtId="0" fontId="25" fillId="0" borderId="12" xfId="0" applyFont="1" applyFill="1" applyBorder="1" applyAlignment="1" applyProtection="1">
      <alignment wrapText="1"/>
      <protection locked="0"/>
    </xf>
    <xf numFmtId="167" fontId="24" fillId="0" borderId="14" xfId="0" applyNumberFormat="1" applyFont="1" applyFill="1" applyBorder="1" applyAlignment="1" applyProtection="1">
      <alignment wrapText="1"/>
    </xf>
    <xf numFmtId="164" fontId="24" fillId="0" borderId="3" xfId="9" applyNumberFormat="1" applyFont="1" applyFill="1" applyBorder="1" applyAlignment="1" applyProtection="1">
      <alignment horizontal="center" wrapText="1"/>
    </xf>
    <xf numFmtId="167" fontId="24" fillId="0" borderId="14" xfId="0" applyNumberFormat="1" applyFont="1" applyFill="1" applyBorder="1" applyAlignment="1" applyProtection="1">
      <alignment horizontal="center" wrapText="1"/>
      <protection locked="0"/>
    </xf>
    <xf numFmtId="0" fontId="25" fillId="0" borderId="3" xfId="0" applyFont="1" applyFill="1" applyBorder="1" applyAlignment="1" applyProtection="1">
      <alignment horizontal="left" wrapText="1"/>
      <protection locked="0"/>
    </xf>
    <xf numFmtId="165" fontId="25" fillId="0" borderId="3" xfId="0" applyNumberFormat="1" applyFont="1" applyFill="1" applyBorder="1" applyAlignment="1" applyProtection="1">
      <alignment horizontal="left" wrapText="1"/>
      <protection locked="0"/>
    </xf>
    <xf numFmtId="166" fontId="25" fillId="0" borderId="0" xfId="0" applyNumberFormat="1" applyFont="1" applyFill="1" applyBorder="1" applyAlignment="1" applyProtection="1">
      <alignment wrapText="1"/>
      <protection locked="0"/>
    </xf>
    <xf numFmtId="164" fontId="25" fillId="0" borderId="0" xfId="0" applyNumberFormat="1" applyFont="1" applyFill="1" applyBorder="1" applyAlignment="1" applyProtection="1">
      <alignment wrapText="1"/>
    </xf>
    <xf numFmtId="165" fontId="25" fillId="4" borderId="3" xfId="9" applyNumberFormat="1" applyFont="1" applyFill="1" applyBorder="1" applyAlignment="1" applyProtection="1">
      <alignment horizontal="center" wrapText="1"/>
      <protection locked="0"/>
    </xf>
    <xf numFmtId="165" fontId="25" fillId="0" borderId="3" xfId="9" applyNumberFormat="1" applyFont="1" applyFill="1" applyBorder="1" applyAlignment="1" applyProtection="1">
      <alignment wrapText="1"/>
      <protection locked="0"/>
    </xf>
    <xf numFmtId="167" fontId="24" fillId="0" borderId="4" xfId="0" applyNumberFormat="1" applyFont="1" applyFill="1" applyBorder="1" applyAlignment="1" applyProtection="1">
      <alignment wrapText="1"/>
    </xf>
    <xf numFmtId="165" fontId="25" fillId="0" borderId="3" xfId="9" applyNumberFormat="1" applyFont="1" applyFill="1" applyBorder="1" applyAlignment="1" applyProtection="1">
      <alignment wrapText="1"/>
    </xf>
    <xf numFmtId="0" fontId="24" fillId="2" borderId="5" xfId="0" applyFont="1" applyFill="1" applyBorder="1" applyAlignment="1" applyProtection="1">
      <alignment horizontal="left" wrapText="1"/>
      <protection locked="0"/>
    </xf>
    <xf numFmtId="167" fontId="24" fillId="2" borderId="16" xfId="0" applyNumberFormat="1" applyFont="1" applyFill="1" applyBorder="1" applyAlignment="1" applyProtection="1">
      <alignment wrapText="1"/>
      <protection locked="0"/>
    </xf>
    <xf numFmtId="4" fontId="25" fillId="0" borderId="4" xfId="0" applyNumberFormat="1" applyFont="1" applyFill="1" applyBorder="1" applyAlignment="1" applyProtection="1">
      <alignment wrapText="1"/>
      <protection locked="0"/>
    </xf>
    <xf numFmtId="0" fontId="25" fillId="0" borderId="2" xfId="0" applyFont="1" applyFill="1" applyBorder="1" applyAlignment="1" applyProtection="1">
      <alignment wrapText="1"/>
      <protection locked="0"/>
    </xf>
    <xf numFmtId="0" fontId="25" fillId="2" borderId="5" xfId="0" applyFont="1" applyFill="1" applyBorder="1" applyAlignment="1" applyProtection="1">
      <alignment horizontal="left" wrapText="1"/>
      <protection locked="0"/>
    </xf>
    <xf numFmtId="4" fontId="25" fillId="0" borderId="4" xfId="0" applyNumberFormat="1" applyFont="1" applyBorder="1" applyAlignment="1" applyProtection="1">
      <alignment wrapText="1"/>
      <protection locked="0"/>
    </xf>
    <xf numFmtId="0" fontId="25" fillId="0" borderId="2" xfId="0" applyFont="1" applyBorder="1" applyAlignment="1" applyProtection="1">
      <alignment wrapText="1"/>
      <protection locked="0"/>
    </xf>
    <xf numFmtId="167" fontId="24" fillId="2" borderId="10" xfId="0" applyNumberFormat="1" applyFont="1" applyFill="1" applyBorder="1" applyAlignment="1" applyProtection="1">
      <alignment wrapText="1"/>
      <protection locked="0"/>
    </xf>
    <xf numFmtId="0" fontId="25" fillId="0" borderId="4" xfId="0" applyFont="1" applyBorder="1" applyAlignment="1" applyProtection="1">
      <alignment horizontal="center" wrapText="1"/>
      <protection locked="0"/>
    </xf>
    <xf numFmtId="165" fontId="25" fillId="4" borderId="3" xfId="0" applyNumberFormat="1" applyFont="1" applyFill="1" applyBorder="1" applyAlignment="1" applyProtection="1">
      <alignment horizontal="center" wrapText="1"/>
      <protection locked="0"/>
    </xf>
    <xf numFmtId="167" fontId="25" fillId="4" borderId="4" xfId="0" applyNumberFormat="1" applyFont="1" applyFill="1" applyBorder="1" applyAlignment="1" applyProtection="1">
      <alignment horizontal="right" wrapText="1"/>
      <protection locked="0"/>
    </xf>
    <xf numFmtId="165" fontId="25" fillId="4" borderId="3" xfId="0" applyNumberFormat="1" applyFont="1" applyFill="1" applyBorder="1" applyAlignment="1">
      <alignment horizontal="center" wrapText="1"/>
    </xf>
    <xf numFmtId="167" fontId="25" fillId="4" borderId="4" xfId="0" applyNumberFormat="1" applyFont="1" applyFill="1" applyBorder="1" applyAlignment="1">
      <alignment horizontal="right" wrapText="1"/>
    </xf>
    <xf numFmtId="167" fontId="25" fillId="4" borderId="7" xfId="0" applyNumberFormat="1" applyFont="1" applyFill="1" applyBorder="1" applyAlignment="1">
      <alignment horizontal="right" wrapText="1"/>
    </xf>
    <xf numFmtId="0" fontId="25" fillId="4" borderId="8" xfId="0" applyFont="1" applyFill="1" applyBorder="1" applyAlignment="1">
      <alignment wrapText="1"/>
    </xf>
    <xf numFmtId="165" fontId="25" fillId="4" borderId="8" xfId="0" applyNumberFormat="1" applyFont="1" applyFill="1" applyBorder="1" applyAlignment="1">
      <alignment wrapText="1"/>
    </xf>
    <xf numFmtId="0" fontId="25" fillId="2" borderId="13" xfId="0" applyFont="1" applyFill="1" applyBorder="1" applyAlignment="1" applyProtection="1">
      <alignment wrapText="1"/>
      <protection locked="0"/>
    </xf>
    <xf numFmtId="0" fontId="25" fillId="0" borderId="13" xfId="0" applyFont="1" applyFill="1" applyBorder="1" applyAlignment="1" applyProtection="1">
      <alignment wrapText="1"/>
      <protection locked="0"/>
    </xf>
    <xf numFmtId="0" fontId="24" fillId="0" borderId="14" xfId="0" applyFont="1" applyFill="1" applyBorder="1" applyAlignment="1">
      <alignment horizontal="right" wrapText="1"/>
    </xf>
    <xf numFmtId="167" fontId="24" fillId="0" borderId="5" xfId="0" applyNumberFormat="1" applyFont="1" applyFill="1" applyBorder="1" applyAlignment="1" applyProtection="1">
      <alignment wrapText="1"/>
      <protection locked="0"/>
    </xf>
    <xf numFmtId="167" fontId="24" fillId="0" borderId="15" xfId="0" applyNumberFormat="1" applyFont="1" applyFill="1" applyBorder="1" applyAlignment="1" applyProtection="1">
      <alignment wrapText="1"/>
      <protection locked="0"/>
    </xf>
    <xf numFmtId="0" fontId="29" fillId="0" borderId="0" xfId="0" applyFont="1" applyFill="1" applyBorder="1" applyAlignment="1" applyProtection="1">
      <alignment wrapText="1"/>
      <protection locked="0"/>
    </xf>
    <xf numFmtId="0" fontId="30" fillId="0" borderId="0" xfId="0" applyFont="1" applyBorder="1" applyAlignment="1" applyProtection="1">
      <alignment wrapText="1"/>
      <protection locked="0"/>
    </xf>
    <xf numFmtId="0" fontId="25" fillId="0" borderId="12" xfId="0" applyFont="1" applyBorder="1" applyAlignment="1" applyProtection="1">
      <alignment wrapText="1"/>
      <protection locked="0"/>
    </xf>
    <xf numFmtId="0" fontId="25" fillId="0" borderId="12" xfId="0" applyFont="1" applyBorder="1" applyAlignment="1" applyProtection="1">
      <alignment horizontal="right" wrapText="1"/>
      <protection locked="0"/>
    </xf>
    <xf numFmtId="167" fontId="25" fillId="0" borderId="14" xfId="0" applyNumberFormat="1" applyFont="1" applyBorder="1" applyAlignment="1" applyProtection="1">
      <alignment horizontal="right" wrapText="1"/>
      <protection locked="0"/>
    </xf>
    <xf numFmtId="167" fontId="24" fillId="0" borderId="15" xfId="0" applyNumberFormat="1" applyFont="1" applyBorder="1" applyAlignment="1" applyProtection="1">
      <alignment wrapText="1"/>
    </xf>
    <xf numFmtId="0" fontId="6" fillId="0" borderId="0" xfId="0" applyFont="1" applyAlignment="1" applyProtection="1">
      <alignment horizontal="center" wrapText="1"/>
      <protection locked="0"/>
    </xf>
    <xf numFmtId="14" fontId="24" fillId="0" borderId="0" xfId="0" applyNumberFormat="1" applyFont="1" applyBorder="1" applyAlignment="1" applyProtection="1">
      <alignment horizontal="left" wrapText="1"/>
      <protection locked="0"/>
    </xf>
    <xf numFmtId="0" fontId="10" fillId="0" borderId="0" xfId="0" applyFont="1" applyBorder="1" applyAlignment="1" applyProtection="1">
      <alignment wrapText="1"/>
      <protection locked="0"/>
    </xf>
    <xf numFmtId="0" fontId="6" fillId="5" borderId="0" xfId="0" applyFont="1" applyFill="1" applyAlignment="1" applyProtection="1">
      <alignment wrapText="1"/>
      <protection locked="0"/>
    </xf>
    <xf numFmtId="0" fontId="10" fillId="0" borderId="0" xfId="0" applyFont="1" applyFill="1" applyBorder="1" applyAlignment="1" applyProtection="1">
      <alignment horizontal="left" wrapText="1"/>
      <protection locked="0"/>
    </xf>
    <xf numFmtId="41" fontId="6" fillId="0" borderId="0" xfId="0" applyNumberFormat="1" applyFont="1" applyFill="1" applyBorder="1" applyAlignment="1" applyProtection="1">
      <alignment wrapText="1"/>
      <protection locked="0"/>
    </xf>
    <xf numFmtId="0" fontId="6" fillId="0" borderId="0" xfId="0" applyFont="1" applyBorder="1" applyAlignment="1" applyProtection="1">
      <alignment wrapText="1"/>
      <protection locked="0"/>
    </xf>
    <xf numFmtId="4" fontId="6" fillId="0" borderId="0" xfId="0" applyNumberFormat="1" applyFont="1" applyBorder="1" applyAlignment="1" applyProtection="1">
      <alignment wrapText="1"/>
      <protection locked="0"/>
    </xf>
    <xf numFmtId="167" fontId="24" fillId="0" borderId="0" xfId="0" applyNumberFormat="1" applyFont="1" applyBorder="1" applyAlignment="1" applyProtection="1">
      <alignment horizontal="left" wrapText="1"/>
      <protection locked="0"/>
    </xf>
    <xf numFmtId="14" fontId="24" fillId="0" borderId="0" xfId="0" applyNumberFormat="1" applyFont="1" applyBorder="1" applyAlignment="1" applyProtection="1">
      <alignment horizontal="center" wrapText="1"/>
    </xf>
    <xf numFmtId="4" fontId="24" fillId="0" borderId="12" xfId="0" applyNumberFormat="1" applyFont="1" applyBorder="1" applyAlignment="1" applyProtection="1">
      <alignment horizontal="center" wrapText="1"/>
      <protection locked="0"/>
    </xf>
    <xf numFmtId="4" fontId="24" fillId="0" borderId="13" xfId="0" applyNumberFormat="1" applyFont="1" applyBorder="1" applyAlignment="1" applyProtection="1">
      <alignment horizontal="center" wrapText="1"/>
      <protection locked="0"/>
    </xf>
    <xf numFmtId="0" fontId="29" fillId="0" borderId="0" xfId="0" applyFont="1" applyAlignment="1" applyProtection="1">
      <alignment horizontal="center" wrapText="1"/>
      <protection locked="0"/>
    </xf>
    <xf numFmtId="2" fontId="25" fillId="0" borderId="3" xfId="0" applyNumberFormat="1" applyFont="1" applyFill="1" applyBorder="1" applyAlignment="1" applyProtection="1">
      <alignment horizontal="left" wrapText="1"/>
      <protection locked="0"/>
    </xf>
    <xf numFmtId="165" fontId="25" fillId="12" borderId="3" xfId="0" applyNumberFormat="1" applyFont="1" applyFill="1" applyBorder="1" applyAlignment="1" applyProtection="1">
      <alignment wrapText="1"/>
      <protection locked="0"/>
    </xf>
    <xf numFmtId="167" fontId="25" fillId="12" borderId="4" xfId="0" applyNumberFormat="1" applyFont="1" applyFill="1" applyBorder="1" applyAlignment="1" applyProtection="1">
      <alignment wrapText="1"/>
      <protection locked="0"/>
    </xf>
    <xf numFmtId="165" fontId="25" fillId="12" borderId="0" xfId="0" applyNumberFormat="1" applyFont="1" applyFill="1" applyBorder="1" applyAlignment="1" applyProtection="1">
      <alignment wrapText="1"/>
      <protection locked="0"/>
    </xf>
    <xf numFmtId="0" fontId="38" fillId="0" borderId="0" xfId="0" applyFont="1" applyAlignment="1" applyProtection="1">
      <alignment wrapText="1"/>
      <protection locked="0"/>
    </xf>
    <xf numFmtId="167" fontId="24" fillId="0" borderId="4" xfId="0" applyNumberFormat="1" applyFont="1" applyFill="1" applyBorder="1" applyAlignment="1" applyProtection="1">
      <alignment wrapText="1"/>
      <protection locked="0"/>
    </xf>
    <xf numFmtId="4" fontId="25" fillId="0" borderId="3" xfId="0" applyNumberFormat="1" applyFont="1" applyBorder="1" applyAlignment="1" applyProtection="1">
      <alignment horizontal="left" wrapText="1"/>
      <protection locked="0"/>
    </xf>
    <xf numFmtId="165" fontId="25" fillId="4" borderId="8" xfId="0" applyNumberFormat="1" applyFont="1" applyFill="1" applyBorder="1" applyAlignment="1" applyProtection="1">
      <alignment wrapText="1"/>
      <protection locked="0"/>
    </xf>
    <xf numFmtId="0" fontId="24" fillId="6" borderId="8" xfId="0" applyFont="1" applyFill="1" applyBorder="1" applyAlignment="1" applyProtection="1">
      <alignment horizontal="left" wrapText="1"/>
      <protection locked="0"/>
    </xf>
    <xf numFmtId="0" fontId="24" fillId="6" borderId="9" xfId="0" applyFont="1" applyFill="1" applyBorder="1" applyAlignment="1" applyProtection="1">
      <alignment horizontal="left" wrapText="1"/>
      <protection locked="0"/>
    </xf>
    <xf numFmtId="0" fontId="25" fillId="6" borderId="6" xfId="0" applyFont="1" applyFill="1" applyBorder="1" applyAlignment="1" applyProtection="1">
      <alignment wrapText="1"/>
      <protection locked="0"/>
    </xf>
    <xf numFmtId="0" fontId="24" fillId="6" borderId="6" xfId="0" applyFont="1" applyFill="1" applyBorder="1" applyAlignment="1" applyProtection="1">
      <alignment horizontal="left" wrapText="1"/>
      <protection locked="0"/>
    </xf>
    <xf numFmtId="167" fontId="24" fillId="6" borderId="5" xfId="0" applyNumberFormat="1" applyFont="1" applyFill="1" applyBorder="1" applyAlignment="1" applyProtection="1">
      <alignment horizontal="right" wrapText="1"/>
      <protection locked="0"/>
    </xf>
    <xf numFmtId="0" fontId="25" fillId="6" borderId="10" xfId="0" applyFont="1" applyFill="1" applyBorder="1" applyAlignment="1" applyProtection="1">
      <alignment horizontal="right" wrapText="1"/>
      <protection locked="0"/>
    </xf>
    <xf numFmtId="167" fontId="24" fillId="6" borderId="11" xfId="0" applyNumberFormat="1" applyFont="1" applyFill="1" applyBorder="1" applyAlignment="1" applyProtection="1">
      <alignment wrapText="1"/>
      <protection locked="0"/>
    </xf>
    <xf numFmtId="167" fontId="24" fillId="3" borderId="15" xfId="0" applyNumberFormat="1" applyFont="1" applyFill="1" applyBorder="1" applyAlignment="1" applyProtection="1">
      <alignment wrapText="1"/>
      <protection locked="0"/>
    </xf>
    <xf numFmtId="0" fontId="25" fillId="5" borderId="0" xfId="0" applyFont="1" applyFill="1" applyAlignment="1" applyProtection="1">
      <alignment wrapText="1"/>
      <protection locked="0"/>
    </xf>
    <xf numFmtId="41" fontId="25" fillId="0" borderId="0" xfId="0" applyNumberFormat="1" applyFont="1" applyFill="1" applyBorder="1" applyAlignment="1" applyProtection="1">
      <alignment wrapText="1"/>
      <protection locked="0"/>
    </xf>
    <xf numFmtId="4" fontId="25" fillId="0" borderId="0" xfId="0" applyNumberFormat="1" applyFont="1" applyBorder="1" applyAlignment="1" applyProtection="1">
      <alignment wrapText="1"/>
      <protection locked="0"/>
    </xf>
    <xf numFmtId="0" fontId="0" fillId="0" borderId="0" xfId="0" applyFill="1" applyBorder="1" applyAlignment="1">
      <alignment wrapText="1"/>
    </xf>
    <xf numFmtId="166" fontId="12" fillId="0" borderId="0" xfId="0" applyNumberFormat="1" applyFont="1" applyFill="1" applyBorder="1" applyAlignment="1" applyProtection="1">
      <alignment wrapText="1"/>
      <protection locked="0"/>
    </xf>
    <xf numFmtId="164" fontId="12" fillId="0" borderId="0" xfId="0" applyNumberFormat="1" applyFont="1" applyFill="1" applyBorder="1" applyAlignment="1" applyProtection="1">
      <alignment wrapText="1"/>
    </xf>
    <xf numFmtId="0" fontId="26" fillId="0" borderId="4" xfId="0" applyFont="1" applyFill="1" applyBorder="1" applyAlignment="1" applyProtection="1">
      <alignment horizontal="right" wrapText="1"/>
      <protection locked="0"/>
    </xf>
    <xf numFmtId="167" fontId="12" fillId="4" borderId="4" xfId="0" applyNumberFormat="1" applyFont="1" applyFill="1" applyBorder="1" applyAlignment="1" applyProtection="1">
      <alignment wrapText="1"/>
      <protection locked="0"/>
    </xf>
    <xf numFmtId="0" fontId="25" fillId="2" borderId="9" xfId="0" applyFont="1" applyFill="1" applyBorder="1" applyAlignment="1" applyProtection="1">
      <alignment horizontal="left" wrapText="1"/>
      <protection locked="0"/>
    </xf>
    <xf numFmtId="0" fontId="12" fillId="6" borderId="6" xfId="0" applyFont="1" applyFill="1" applyBorder="1" applyAlignment="1" applyProtection="1">
      <alignment wrapText="1"/>
      <protection locked="0"/>
    </xf>
    <xf numFmtId="0" fontId="12" fillId="6" borderId="10" xfId="0" applyFont="1" applyFill="1" applyBorder="1" applyAlignment="1" applyProtection="1">
      <alignment horizontal="right" wrapText="1"/>
      <protection locked="0"/>
    </xf>
    <xf numFmtId="0" fontId="33" fillId="0" borderId="0" xfId="0" applyFont="1" applyFill="1" applyBorder="1" applyAlignment="1" applyProtection="1">
      <alignment horizontal="left" wrapText="1"/>
      <protection locked="0"/>
    </xf>
    <xf numFmtId="41" fontId="34" fillId="0" borderId="0" xfId="0" applyNumberFormat="1" applyFont="1" applyFill="1" applyBorder="1" applyAlignment="1" applyProtection="1">
      <alignment wrapText="1"/>
      <protection locked="0"/>
    </xf>
    <xf numFmtId="0" fontId="35" fillId="0" borderId="0" xfId="0" applyFont="1" applyBorder="1" applyAlignment="1" applyProtection="1">
      <alignment wrapText="1"/>
      <protection locked="0"/>
    </xf>
    <xf numFmtId="0" fontId="34" fillId="0" borderId="0" xfId="0" applyFont="1" applyBorder="1" applyAlignment="1" applyProtection="1">
      <alignment wrapText="1"/>
      <protection locked="0"/>
    </xf>
    <xf numFmtId="0" fontId="24" fillId="0" borderId="0" xfId="0" applyFont="1" applyAlignment="1" applyProtection="1">
      <alignment horizontal="center" vertical="center" wrapText="1"/>
      <protection locked="0"/>
    </xf>
    <xf numFmtId="4" fontId="24" fillId="0" borderId="12" xfId="0" applyNumberFormat="1" applyFont="1" applyBorder="1" applyAlignment="1" applyProtection="1">
      <alignment vertical="center" wrapText="1"/>
      <protection locked="0"/>
    </xf>
    <xf numFmtId="4" fontId="24" fillId="0" borderId="13" xfId="0" applyNumberFormat="1" applyFont="1" applyBorder="1" applyAlignment="1" applyProtection="1">
      <alignment vertical="center" wrapText="1"/>
      <protection locked="0"/>
    </xf>
    <xf numFmtId="0" fontId="24" fillId="0" borderId="13" xfId="0" applyFont="1" applyBorder="1" applyAlignment="1" applyProtection="1">
      <alignment horizontal="left" vertical="center" wrapText="1"/>
      <protection locked="0"/>
    </xf>
    <xf numFmtId="0" fontId="24" fillId="0" borderId="14" xfId="0" applyFont="1" applyBorder="1" applyAlignment="1" applyProtection="1">
      <alignment vertical="center" wrapText="1"/>
      <protection locked="0"/>
    </xf>
    <xf numFmtId="0" fontId="24" fillId="0" borderId="0" xfId="0" applyFont="1" applyAlignment="1" applyProtection="1">
      <alignment vertical="center" wrapText="1"/>
      <protection locked="0"/>
    </xf>
    <xf numFmtId="0" fontId="24" fillId="0" borderId="2" xfId="0" applyFont="1" applyBorder="1" applyAlignment="1" applyProtection="1">
      <alignment wrapText="1"/>
      <protection locked="0"/>
    </xf>
    <xf numFmtId="165" fontId="25" fillId="7" borderId="3" xfId="0" applyNumberFormat="1" applyFont="1" applyFill="1" applyBorder="1" applyAlignment="1" applyProtection="1">
      <alignment wrapText="1"/>
      <protection locked="0"/>
    </xf>
    <xf numFmtId="167" fontId="25" fillId="7" borderId="4" xfId="0" applyNumberFormat="1" applyFont="1" applyFill="1" applyBorder="1" applyAlignment="1" applyProtection="1">
      <alignment wrapText="1"/>
      <protection locked="0"/>
    </xf>
    <xf numFmtId="167" fontId="24" fillId="7" borderId="2" xfId="0" applyNumberFormat="1" applyFont="1" applyFill="1" applyBorder="1" applyAlignment="1" applyProtection="1">
      <alignment wrapText="1"/>
    </xf>
    <xf numFmtId="165" fontId="25" fillId="15" borderId="3" xfId="0" applyNumberFormat="1" applyFont="1" applyFill="1" applyBorder="1" applyAlignment="1" applyProtection="1">
      <alignment wrapText="1"/>
      <protection locked="0"/>
    </xf>
    <xf numFmtId="167" fontId="25" fillId="15" borderId="4" xfId="0" applyNumberFormat="1" applyFont="1" applyFill="1" applyBorder="1" applyAlignment="1" applyProtection="1">
      <alignment wrapText="1"/>
      <protection locked="0"/>
    </xf>
    <xf numFmtId="167" fontId="24" fillId="15" borderId="2" xfId="0" applyNumberFormat="1" applyFont="1" applyFill="1" applyBorder="1" applyAlignment="1" applyProtection="1">
      <alignment wrapText="1"/>
    </xf>
    <xf numFmtId="165" fontId="25" fillId="19" borderId="3" xfId="0" applyNumberFormat="1" applyFont="1" applyFill="1" applyBorder="1" applyAlignment="1" applyProtection="1">
      <alignment wrapText="1"/>
      <protection locked="0"/>
    </xf>
    <xf numFmtId="167" fontId="25" fillId="19" borderId="4" xfId="0" applyNumberFormat="1" applyFont="1" applyFill="1" applyBorder="1" applyAlignment="1" applyProtection="1">
      <alignment wrapText="1"/>
      <protection locked="0"/>
    </xf>
    <xf numFmtId="167" fontId="24" fillId="19" borderId="2" xfId="0" applyNumberFormat="1" applyFont="1" applyFill="1" applyBorder="1" applyAlignment="1" applyProtection="1">
      <alignment wrapText="1"/>
    </xf>
    <xf numFmtId="165" fontId="25" fillId="20" borderId="3" xfId="0" applyNumberFormat="1" applyFont="1" applyFill="1" applyBorder="1" applyAlignment="1" applyProtection="1">
      <alignment wrapText="1"/>
      <protection locked="0"/>
    </xf>
    <xf numFmtId="167" fontId="25" fillId="20" borderId="4" xfId="0" applyNumberFormat="1" applyFont="1" applyFill="1" applyBorder="1" applyAlignment="1" applyProtection="1">
      <alignment wrapText="1"/>
      <protection locked="0"/>
    </xf>
    <xf numFmtId="167" fontId="24" fillId="20" borderId="2" xfId="0" applyNumberFormat="1" applyFont="1" applyFill="1" applyBorder="1" applyAlignment="1" applyProtection="1">
      <alignment wrapText="1"/>
    </xf>
    <xf numFmtId="165" fontId="25" fillId="21" borderId="3" xfId="0" applyNumberFormat="1" applyFont="1" applyFill="1" applyBorder="1" applyAlignment="1" applyProtection="1">
      <alignment wrapText="1"/>
      <protection locked="0"/>
    </xf>
    <xf numFmtId="167" fontId="25" fillId="21" borderId="4" xfId="0" applyNumberFormat="1" applyFont="1" applyFill="1" applyBorder="1" applyAlignment="1" applyProtection="1">
      <alignment wrapText="1"/>
      <protection locked="0"/>
    </xf>
    <xf numFmtId="167" fontId="24" fillId="21" borderId="2" xfId="0" applyNumberFormat="1" applyFont="1" applyFill="1" applyBorder="1" applyAlignment="1" applyProtection="1">
      <alignment wrapText="1"/>
    </xf>
    <xf numFmtId="165" fontId="25" fillId="18" borderId="3" xfId="0" applyNumberFormat="1" applyFont="1" applyFill="1" applyBorder="1" applyAlignment="1" applyProtection="1">
      <alignment wrapText="1"/>
      <protection locked="0"/>
    </xf>
    <xf numFmtId="167" fontId="25" fillId="18" borderId="4" xfId="0" applyNumberFormat="1" applyFont="1" applyFill="1" applyBorder="1" applyAlignment="1" applyProtection="1">
      <alignment wrapText="1"/>
      <protection locked="0"/>
    </xf>
    <xf numFmtId="167" fontId="24" fillId="18" borderId="2" xfId="0" applyNumberFormat="1" applyFont="1" applyFill="1" applyBorder="1" applyAlignment="1" applyProtection="1">
      <alignment wrapText="1"/>
    </xf>
    <xf numFmtId="165" fontId="25" fillId="22" borderId="3" xfId="0" applyNumberFormat="1" applyFont="1" applyFill="1" applyBorder="1" applyAlignment="1" applyProtection="1">
      <alignment wrapText="1"/>
      <protection locked="0"/>
    </xf>
    <xf numFmtId="167" fontId="25" fillId="22" borderId="4" xfId="0" applyNumberFormat="1" applyFont="1" applyFill="1" applyBorder="1" applyAlignment="1" applyProtection="1">
      <alignment wrapText="1"/>
      <protection locked="0"/>
    </xf>
    <xf numFmtId="167" fontId="24" fillId="22" borderId="2" xfId="0" applyNumberFormat="1" applyFont="1" applyFill="1" applyBorder="1" applyAlignment="1" applyProtection="1">
      <alignment wrapText="1"/>
    </xf>
    <xf numFmtId="165" fontId="25" fillId="23" borderId="3" xfId="0" applyNumberFormat="1" applyFont="1" applyFill="1" applyBorder="1" applyAlignment="1" applyProtection="1">
      <alignment wrapText="1"/>
      <protection locked="0"/>
    </xf>
    <xf numFmtId="167" fontId="25" fillId="23" borderId="4" xfId="0" applyNumberFormat="1" applyFont="1" applyFill="1" applyBorder="1" applyAlignment="1" applyProtection="1">
      <alignment wrapText="1"/>
      <protection locked="0"/>
    </xf>
    <xf numFmtId="167" fontId="24" fillId="23" borderId="2" xfId="0" applyNumberFormat="1" applyFont="1" applyFill="1" applyBorder="1" applyAlignment="1" applyProtection="1">
      <alignment wrapText="1"/>
    </xf>
    <xf numFmtId="167" fontId="25" fillId="16" borderId="2" xfId="0" applyNumberFormat="1" applyFont="1" applyFill="1" applyBorder="1" applyAlignment="1">
      <alignment wrapText="1"/>
    </xf>
    <xf numFmtId="167" fontId="24" fillId="16" borderId="2" xfId="0" applyNumberFormat="1" applyFont="1" applyFill="1" applyBorder="1" applyAlignment="1">
      <alignment wrapText="1"/>
    </xf>
    <xf numFmtId="167" fontId="24" fillId="0" borderId="11" xfId="0" applyNumberFormat="1" applyFont="1" applyFill="1" applyBorder="1" applyAlignment="1">
      <alignment wrapText="1"/>
    </xf>
    <xf numFmtId="167" fontId="24" fillId="0" borderId="11" xfId="0" applyNumberFormat="1" applyFont="1" applyBorder="1" applyAlignment="1">
      <alignment wrapText="1"/>
    </xf>
    <xf numFmtId="167" fontId="25" fillId="0" borderId="2" xfId="0" applyNumberFormat="1" applyFont="1" applyFill="1" applyBorder="1" applyAlignment="1">
      <alignment wrapText="1"/>
    </xf>
    <xf numFmtId="167" fontId="24" fillId="16" borderId="2" xfId="0" applyNumberFormat="1" applyFont="1" applyFill="1" applyBorder="1" applyAlignment="1" applyProtection="1">
      <alignment wrapText="1"/>
      <protection locked="0"/>
    </xf>
    <xf numFmtId="0" fontId="24" fillId="0" borderId="2" xfId="0" applyFont="1" applyBorder="1" applyAlignment="1">
      <alignment wrapText="1"/>
    </xf>
    <xf numFmtId="0" fontId="25" fillId="0" borderId="3" xfId="0" applyFont="1" applyBorder="1" applyAlignment="1" applyProtection="1">
      <alignment horizontal="right" wrapText="1"/>
      <protection locked="0"/>
    </xf>
    <xf numFmtId="164" fontId="24" fillId="15" borderId="3" xfId="9" applyNumberFormat="1" applyFont="1" applyFill="1" applyBorder="1" applyAlignment="1" applyProtection="1">
      <alignment wrapText="1"/>
      <protection locked="0"/>
    </xf>
    <xf numFmtId="164" fontId="24" fillId="19" borderId="3" xfId="9" applyNumberFormat="1" applyFont="1" applyFill="1" applyBorder="1" applyAlignment="1" applyProtection="1">
      <alignment wrapText="1"/>
      <protection locked="0"/>
    </xf>
    <xf numFmtId="164" fontId="24" fillId="20" borderId="3" xfId="9" applyNumberFormat="1" applyFont="1" applyFill="1" applyBorder="1" applyAlignment="1" applyProtection="1">
      <alignment wrapText="1"/>
      <protection locked="0"/>
    </xf>
    <xf numFmtId="164" fontId="24" fillId="21" borderId="3" xfId="9" applyNumberFormat="1" applyFont="1" applyFill="1" applyBorder="1" applyAlignment="1" applyProtection="1">
      <alignment wrapText="1"/>
      <protection locked="0"/>
    </xf>
    <xf numFmtId="164" fontId="24" fillId="18" borderId="3" xfId="9" applyNumberFormat="1" applyFont="1" applyFill="1" applyBorder="1" applyAlignment="1" applyProtection="1">
      <alignment wrapText="1"/>
      <protection locked="0"/>
    </xf>
    <xf numFmtId="164" fontId="24" fillId="22" borderId="3" xfId="9" applyNumberFormat="1" applyFont="1" applyFill="1" applyBorder="1" applyAlignment="1" applyProtection="1">
      <alignment wrapText="1"/>
      <protection locked="0"/>
    </xf>
    <xf numFmtId="164" fontId="24" fillId="23" borderId="3" xfId="9" applyNumberFormat="1" applyFont="1" applyFill="1" applyBorder="1" applyAlignment="1" applyProtection="1">
      <alignment wrapText="1"/>
      <protection locked="0"/>
    </xf>
    <xf numFmtId="167" fontId="25" fillId="16" borderId="2" xfId="0" applyNumberFormat="1" applyFont="1" applyFill="1" applyBorder="1" applyAlignment="1" applyProtection="1">
      <alignment wrapText="1"/>
      <protection locked="0"/>
    </xf>
    <xf numFmtId="167" fontId="24" fillId="0" borderId="11" xfId="0" applyNumberFormat="1" applyFont="1" applyBorder="1" applyAlignment="1" applyProtection="1">
      <alignment wrapText="1"/>
      <protection locked="0"/>
    </xf>
    <xf numFmtId="167" fontId="25" fillId="0" borderId="2" xfId="0" applyNumberFormat="1" applyFont="1" applyFill="1" applyBorder="1" applyAlignment="1" applyProtection="1">
      <alignment wrapText="1"/>
      <protection locked="0"/>
    </xf>
    <xf numFmtId="167" fontId="24" fillId="0" borderId="2" xfId="0" applyNumberFormat="1" applyFont="1" applyBorder="1" applyAlignment="1" applyProtection="1">
      <alignment wrapText="1"/>
      <protection locked="0"/>
    </xf>
    <xf numFmtId="0" fontId="24" fillId="15" borderId="0" xfId="0" applyFont="1" applyFill="1" applyBorder="1" applyAlignment="1" applyProtection="1">
      <alignment wrapText="1"/>
      <protection locked="0"/>
    </xf>
    <xf numFmtId="0" fontId="24" fillId="19" borderId="0" xfId="0" applyFont="1" applyFill="1" applyBorder="1" applyAlignment="1" applyProtection="1">
      <alignment wrapText="1"/>
      <protection locked="0"/>
    </xf>
    <xf numFmtId="0" fontId="24" fillId="20" borderId="0" xfId="0" applyFont="1" applyFill="1" applyBorder="1" applyAlignment="1" applyProtection="1">
      <alignment wrapText="1"/>
      <protection locked="0"/>
    </xf>
    <xf numFmtId="0" fontId="24" fillId="21" borderId="0" xfId="0" applyFont="1" applyFill="1" applyBorder="1" applyAlignment="1" applyProtection="1">
      <alignment wrapText="1"/>
      <protection locked="0"/>
    </xf>
    <xf numFmtId="0" fontId="24" fillId="18" borderId="0" xfId="0" applyFont="1" applyFill="1" applyBorder="1" applyAlignment="1" applyProtection="1">
      <alignment wrapText="1"/>
      <protection locked="0"/>
    </xf>
    <xf numFmtId="0" fontId="24" fillId="22" borderId="0" xfId="0" applyFont="1" applyFill="1" applyBorder="1" applyAlignment="1" applyProtection="1">
      <alignment wrapText="1"/>
      <protection locked="0"/>
    </xf>
    <xf numFmtId="0" fontId="24" fillId="23" borderId="0" xfId="0" applyFont="1" applyFill="1" applyBorder="1" applyAlignment="1" applyProtection="1">
      <alignment wrapText="1"/>
      <protection locked="0"/>
    </xf>
    <xf numFmtId="165" fontId="25" fillId="15" borderId="3" xfId="9" applyNumberFormat="1" applyFont="1" applyFill="1" applyBorder="1" applyAlignment="1" applyProtection="1">
      <alignment horizontal="center" wrapText="1"/>
      <protection locked="0"/>
    </xf>
    <xf numFmtId="165" fontId="25" fillId="19" borderId="3" xfId="9" applyNumberFormat="1" applyFont="1" applyFill="1" applyBorder="1" applyAlignment="1" applyProtection="1">
      <alignment horizontal="center" wrapText="1"/>
      <protection locked="0"/>
    </xf>
    <xf numFmtId="165" fontId="25" fillId="20" borderId="3" xfId="9" applyNumberFormat="1" applyFont="1" applyFill="1" applyBorder="1" applyAlignment="1" applyProtection="1">
      <alignment horizontal="center" wrapText="1"/>
      <protection locked="0"/>
    </xf>
    <xf numFmtId="165" fontId="25" fillId="21" borderId="3" xfId="9" applyNumberFormat="1" applyFont="1" applyFill="1" applyBorder="1" applyAlignment="1" applyProtection="1">
      <alignment horizontal="center" wrapText="1"/>
      <protection locked="0"/>
    </xf>
    <xf numFmtId="165" fontId="25" fillId="18" borderId="3" xfId="9" applyNumberFormat="1" applyFont="1" applyFill="1" applyBorder="1" applyAlignment="1" applyProtection="1">
      <alignment horizontal="center" wrapText="1"/>
      <protection locked="0"/>
    </xf>
    <xf numFmtId="165" fontId="25" fillId="22" borderId="3" xfId="9" applyNumberFormat="1" applyFont="1" applyFill="1" applyBorder="1" applyAlignment="1" applyProtection="1">
      <alignment horizontal="center" wrapText="1"/>
      <protection locked="0"/>
    </xf>
    <xf numFmtId="165" fontId="25" fillId="23" borderId="3" xfId="9" applyNumberFormat="1" applyFont="1" applyFill="1" applyBorder="1" applyAlignment="1" applyProtection="1">
      <alignment horizontal="center" wrapText="1"/>
      <protection locked="0"/>
    </xf>
    <xf numFmtId="0" fontId="24" fillId="0" borderId="2" xfId="0" applyFont="1" applyFill="1" applyBorder="1" applyAlignment="1" applyProtection="1">
      <alignment wrapText="1"/>
      <protection locked="0"/>
    </xf>
    <xf numFmtId="167" fontId="24" fillId="24" borderId="2" xfId="0" applyNumberFormat="1" applyFont="1" applyFill="1" applyBorder="1" applyAlignment="1" applyProtection="1">
      <alignment wrapText="1"/>
    </xf>
    <xf numFmtId="167" fontId="24" fillId="25" borderId="2" xfId="0" applyNumberFormat="1" applyFont="1" applyFill="1" applyBorder="1" applyAlignment="1" applyProtection="1">
      <alignment wrapText="1"/>
    </xf>
    <xf numFmtId="167" fontId="24" fillId="26" borderId="2" xfId="0" applyNumberFormat="1" applyFont="1" applyFill="1" applyBorder="1" applyAlignment="1" applyProtection="1">
      <alignment wrapText="1"/>
    </xf>
    <xf numFmtId="167" fontId="24" fillId="27" borderId="2" xfId="0" applyNumberFormat="1" applyFont="1" applyFill="1" applyBorder="1" applyAlignment="1" applyProtection="1">
      <alignment wrapText="1"/>
    </xf>
    <xf numFmtId="167" fontId="24" fillId="28" borderId="2" xfId="0" applyNumberFormat="1" applyFont="1" applyFill="1" applyBorder="1" applyAlignment="1" applyProtection="1">
      <alignment wrapText="1"/>
    </xf>
    <xf numFmtId="167" fontId="24" fillId="29" borderId="2" xfId="0" applyNumberFormat="1" applyFont="1" applyFill="1" applyBorder="1" applyAlignment="1" applyProtection="1">
      <alignment wrapText="1"/>
    </xf>
    <xf numFmtId="167" fontId="24" fillId="30" borderId="2" xfId="0" applyNumberFormat="1" applyFont="1" applyFill="1" applyBorder="1" applyAlignment="1" applyProtection="1">
      <alignment wrapText="1"/>
    </xf>
    <xf numFmtId="0" fontId="28" fillId="0" borderId="0" xfId="0" applyFont="1" applyFill="1" applyBorder="1" applyAlignment="1" applyProtection="1">
      <alignment wrapText="1"/>
      <protection locked="0"/>
    </xf>
    <xf numFmtId="167" fontId="25" fillId="0" borderId="2" xfId="0" applyNumberFormat="1" applyFont="1" applyBorder="1" applyAlignment="1" applyProtection="1">
      <alignment wrapText="1"/>
      <protection locked="0"/>
    </xf>
    <xf numFmtId="167" fontId="24" fillId="11" borderId="2" xfId="0" applyNumberFormat="1" applyFont="1" applyFill="1" applyBorder="1" applyAlignment="1" applyProtection="1">
      <alignment wrapText="1"/>
    </xf>
    <xf numFmtId="167" fontId="25" fillId="31" borderId="2" xfId="0" applyNumberFormat="1" applyFont="1" applyFill="1" applyBorder="1" applyAlignment="1" applyProtection="1">
      <alignment wrapText="1"/>
      <protection locked="0"/>
    </xf>
    <xf numFmtId="167" fontId="24" fillId="17" borderId="11" xfId="0" applyNumberFormat="1" applyFont="1" applyFill="1" applyBorder="1" applyAlignment="1" applyProtection="1">
      <alignment wrapText="1"/>
      <protection locked="0"/>
    </xf>
    <xf numFmtId="0" fontId="25" fillId="0" borderId="2" xfId="0" applyFont="1" applyBorder="1" applyAlignment="1">
      <alignment wrapText="1"/>
    </xf>
    <xf numFmtId="167" fontId="24" fillId="0" borderId="2" xfId="0" applyNumberFormat="1" applyFont="1" applyBorder="1" applyAlignment="1">
      <alignment wrapText="1"/>
    </xf>
    <xf numFmtId="167" fontId="24" fillId="0" borderId="2" xfId="0" applyNumberFormat="1" applyFont="1" applyFill="1" applyBorder="1" applyAlignment="1">
      <alignment wrapText="1"/>
    </xf>
    <xf numFmtId="167" fontId="24" fillId="2" borderId="11" xfId="0" applyNumberFormat="1" applyFont="1" applyFill="1" applyBorder="1" applyAlignment="1">
      <alignment wrapText="1"/>
    </xf>
    <xf numFmtId="167" fontId="25" fillId="0" borderId="2" xfId="0" applyNumberFormat="1" applyFont="1" applyBorder="1" applyAlignment="1">
      <alignment wrapText="1"/>
    </xf>
    <xf numFmtId="167" fontId="24" fillId="5" borderId="2" xfId="0" applyNumberFormat="1" applyFont="1" applyFill="1" applyBorder="1" applyAlignment="1">
      <alignment wrapText="1"/>
    </xf>
    <xf numFmtId="167" fontId="24" fillId="32" borderId="11" xfId="0" applyNumberFormat="1" applyFont="1" applyFill="1" applyBorder="1" applyAlignment="1">
      <alignment wrapText="1"/>
    </xf>
    <xf numFmtId="167" fontId="24" fillId="3" borderId="11" xfId="0" applyNumberFormat="1" applyFont="1" applyFill="1" applyBorder="1" applyAlignment="1">
      <alignment wrapText="1"/>
    </xf>
    <xf numFmtId="167" fontId="24" fillId="5" borderId="11" xfId="0" applyNumberFormat="1" applyFont="1" applyFill="1" applyBorder="1" applyAlignment="1">
      <alignment wrapText="1"/>
    </xf>
    <xf numFmtId="167" fontId="24" fillId="9" borderId="11" xfId="0" applyNumberFormat="1" applyFont="1" applyFill="1" applyBorder="1" applyAlignment="1" applyProtection="1">
      <alignment wrapText="1"/>
      <protection locked="0"/>
    </xf>
    <xf numFmtId="0" fontId="25" fillId="5" borderId="0" xfId="0" applyFont="1" applyFill="1" applyAlignment="1" applyProtection="1">
      <alignment horizontal="center" wrapText="1"/>
      <protection locked="0"/>
    </xf>
    <xf numFmtId="0" fontId="24" fillId="5" borderId="3" xfId="0" applyFont="1" applyFill="1" applyBorder="1" applyAlignment="1" applyProtection="1">
      <alignment horizontal="left" wrapText="1"/>
      <protection locked="0"/>
    </xf>
    <xf numFmtId="0" fontId="25" fillId="5" borderId="0" xfId="0" applyFont="1" applyFill="1" applyBorder="1" applyAlignment="1">
      <alignment wrapText="1"/>
    </xf>
    <xf numFmtId="0" fontId="24" fillId="5" borderId="0" xfId="0" applyFont="1" applyFill="1" applyBorder="1" applyAlignment="1" applyProtection="1">
      <alignment horizontal="right" wrapText="1"/>
      <protection locked="0"/>
    </xf>
    <xf numFmtId="0" fontId="25" fillId="5" borderId="0" xfId="0" applyFont="1" applyFill="1" applyBorder="1" applyAlignment="1" applyProtection="1">
      <alignment horizontal="right" wrapText="1"/>
      <protection locked="0"/>
    </xf>
    <xf numFmtId="167" fontId="24" fillId="5" borderId="3" xfId="0" applyNumberFormat="1" applyFont="1" applyFill="1" applyBorder="1" applyAlignment="1" applyProtection="1">
      <alignment horizontal="right" wrapText="1"/>
      <protection locked="0"/>
    </xf>
    <xf numFmtId="0" fontId="25" fillId="5" borderId="4" xfId="0" applyFont="1" applyFill="1" applyBorder="1" applyAlignment="1" applyProtection="1">
      <alignment horizontal="right" wrapText="1"/>
      <protection locked="0"/>
    </xf>
    <xf numFmtId="167" fontId="24" fillId="5" borderId="2" xfId="0" applyNumberFormat="1" applyFont="1" applyFill="1" applyBorder="1" applyAlignment="1" applyProtection="1">
      <alignment wrapText="1"/>
      <protection locked="0"/>
    </xf>
    <xf numFmtId="167" fontId="24" fillId="3" borderId="11" xfId="0" applyNumberFormat="1" applyFont="1" applyFill="1" applyBorder="1" applyAlignment="1" applyProtection="1">
      <alignment horizontal="right" wrapText="1"/>
      <protection locked="0"/>
    </xf>
    <xf numFmtId="167" fontId="24" fillId="9" borderId="5" xfId="0" applyNumberFormat="1" applyFont="1" applyFill="1" applyBorder="1" applyAlignment="1" applyProtection="1">
      <alignment horizontal="right" wrapText="1"/>
      <protection locked="0"/>
    </xf>
    <xf numFmtId="167" fontId="24" fillId="36" borderId="3" xfId="0" applyNumberFormat="1" applyFont="1" applyFill="1" applyBorder="1" applyAlignment="1" applyProtection="1">
      <alignment horizontal="right" wrapText="1"/>
      <protection locked="0"/>
    </xf>
    <xf numFmtId="0" fontId="25" fillId="36" borderId="4" xfId="0" applyFont="1" applyFill="1" applyBorder="1" applyAlignment="1" applyProtection="1">
      <alignment horizontal="right" wrapText="1"/>
      <protection locked="0"/>
    </xf>
    <xf numFmtId="0" fontId="25" fillId="13" borderId="0" xfId="0" applyFont="1" applyFill="1" applyAlignment="1" applyProtection="1">
      <alignment horizontal="center" wrapText="1"/>
      <protection locked="0"/>
    </xf>
    <xf numFmtId="0" fontId="24" fillId="13" borderId="3" xfId="0" applyFont="1" applyFill="1" applyBorder="1" applyAlignment="1" applyProtection="1">
      <alignment horizontal="left" wrapText="1"/>
      <protection locked="0"/>
    </xf>
    <xf numFmtId="0" fontId="25" fillId="13" borderId="0" xfId="0" applyFont="1" applyFill="1" applyBorder="1" applyAlignment="1">
      <alignment wrapText="1"/>
    </xf>
    <xf numFmtId="0" fontId="24" fillId="13" borderId="0" xfId="0" applyFont="1" applyFill="1" applyBorder="1" applyAlignment="1" applyProtection="1">
      <alignment horizontal="right" wrapText="1"/>
      <protection locked="0"/>
    </xf>
    <xf numFmtId="0" fontId="25" fillId="13" borderId="0" xfId="0" applyFont="1" applyFill="1" applyBorder="1" applyAlignment="1">
      <alignment horizontal="right" wrapText="1"/>
    </xf>
    <xf numFmtId="167" fontId="24" fillId="13" borderId="3" xfId="0" applyNumberFormat="1" applyFont="1" applyFill="1" applyBorder="1" applyAlignment="1" applyProtection="1">
      <alignment horizontal="right" wrapText="1"/>
      <protection locked="0"/>
    </xf>
    <xf numFmtId="0" fontId="25" fillId="13" borderId="4" xfId="0" applyFont="1" applyFill="1" applyBorder="1" applyAlignment="1" applyProtection="1">
      <alignment horizontal="right" wrapText="1"/>
      <protection locked="0"/>
    </xf>
    <xf numFmtId="167" fontId="24" fillId="13" borderId="2" xfId="0" applyNumberFormat="1" applyFont="1" applyFill="1" applyBorder="1" applyAlignment="1" applyProtection="1">
      <alignment wrapText="1"/>
      <protection locked="0"/>
    </xf>
    <xf numFmtId="167" fontId="24" fillId="13" borderId="11" xfId="0" applyNumberFormat="1" applyFont="1" applyFill="1" applyBorder="1" applyAlignment="1">
      <alignment wrapText="1"/>
    </xf>
    <xf numFmtId="167" fontId="24" fillId="13" borderId="2" xfId="0" applyNumberFormat="1" applyFont="1" applyFill="1" applyBorder="1" applyAlignment="1">
      <alignment wrapText="1"/>
    </xf>
    <xf numFmtId="0" fontId="25" fillId="13" borderId="0" xfId="0" applyFont="1" applyFill="1" applyAlignment="1" applyProtection="1">
      <alignment wrapText="1"/>
      <protection locked="0"/>
    </xf>
    <xf numFmtId="0" fontId="24" fillId="3" borderId="6" xfId="0" applyFont="1" applyFill="1" applyBorder="1" applyAlignment="1">
      <alignment wrapText="1"/>
    </xf>
    <xf numFmtId="0" fontId="24" fillId="3" borderId="6" xfId="0" applyFont="1" applyFill="1" applyBorder="1" applyAlignment="1" applyProtection="1">
      <alignment horizontal="right" wrapText="1"/>
      <protection locked="0"/>
    </xf>
    <xf numFmtId="0" fontId="24" fillId="3" borderId="6" xfId="0" applyFont="1" applyFill="1" applyBorder="1" applyAlignment="1">
      <alignment horizontal="right" wrapText="1"/>
    </xf>
    <xf numFmtId="167" fontId="24" fillId="0" borderId="4" xfId="0" applyNumberFormat="1" applyFont="1" applyFill="1" applyBorder="1" applyAlignment="1" applyProtection="1">
      <alignment horizontal="center" wrapText="1"/>
      <protection locked="0"/>
    </xf>
    <xf numFmtId="164" fontId="24" fillId="0" borderId="3" xfId="9" applyNumberFormat="1" applyFont="1" applyFill="1" applyBorder="1" applyAlignment="1" applyProtection="1">
      <alignment horizontal="center" wrapText="1"/>
      <protection locked="0"/>
    </xf>
    <xf numFmtId="167" fontId="24" fillId="0" borderId="4" xfId="0" applyNumberFormat="1" applyFont="1" applyFill="1" applyBorder="1" applyAlignment="1" applyProtection="1">
      <alignment horizontal="center" wrapText="1"/>
    </xf>
    <xf numFmtId="4" fontId="25" fillId="0" borderId="12" xfId="0" applyNumberFormat="1" applyFont="1" applyBorder="1" applyAlignment="1" applyProtection="1">
      <alignment wrapText="1"/>
      <protection locked="0"/>
    </xf>
    <xf numFmtId="167" fontId="25" fillId="4" borderId="4" xfId="0" applyNumberFormat="1" applyFont="1" applyFill="1" applyBorder="1" applyAlignment="1">
      <alignment wrapText="1"/>
    </xf>
    <xf numFmtId="165" fontId="25" fillId="15" borderId="3" xfId="0" applyNumberFormat="1" applyFont="1" applyFill="1" applyBorder="1" applyAlignment="1" applyProtection="1">
      <alignment horizontal="center" wrapText="1"/>
      <protection locked="0"/>
    </xf>
    <xf numFmtId="167" fontId="25" fillId="15" borderId="4" xfId="0" applyNumberFormat="1" applyFont="1" applyFill="1" applyBorder="1" applyAlignment="1">
      <alignment wrapText="1"/>
    </xf>
    <xf numFmtId="165" fontId="25" fillId="15" borderId="3" xfId="0" applyNumberFormat="1" applyFont="1" applyFill="1" applyBorder="1" applyAlignment="1">
      <alignment horizontal="center" wrapText="1"/>
    </xf>
    <xf numFmtId="167" fontId="24" fillId="15" borderId="4" xfId="0" applyNumberFormat="1" applyFont="1" applyFill="1" applyBorder="1" applyAlignment="1" applyProtection="1">
      <alignment wrapText="1"/>
    </xf>
    <xf numFmtId="165" fontId="25" fillId="19" borderId="3" xfId="0" applyNumberFormat="1" applyFont="1" applyFill="1" applyBorder="1" applyAlignment="1" applyProtection="1">
      <alignment horizontal="center" wrapText="1"/>
      <protection locked="0"/>
    </xf>
    <xf numFmtId="167" fontId="25" fillId="19" borderId="4" xfId="0" applyNumberFormat="1" applyFont="1" applyFill="1" applyBorder="1" applyAlignment="1">
      <alignment wrapText="1"/>
    </xf>
    <xf numFmtId="165" fontId="25" fillId="19" borderId="3" xfId="0" applyNumberFormat="1" applyFont="1" applyFill="1" applyBorder="1" applyAlignment="1">
      <alignment horizontal="center" wrapText="1"/>
    </xf>
    <xf numFmtId="167" fontId="24" fillId="19" borderId="4" xfId="0" applyNumberFormat="1" applyFont="1" applyFill="1" applyBorder="1" applyAlignment="1" applyProtection="1">
      <alignment wrapText="1"/>
    </xf>
    <xf numFmtId="165" fontId="25" fillId="20" borderId="3" xfId="0" applyNumberFormat="1" applyFont="1" applyFill="1" applyBorder="1" applyAlignment="1" applyProtection="1">
      <alignment horizontal="center" wrapText="1"/>
      <protection locked="0"/>
    </xf>
    <xf numFmtId="167" fontId="25" fillId="20" borderId="4" xfId="0" applyNumberFormat="1" applyFont="1" applyFill="1" applyBorder="1" applyAlignment="1">
      <alignment wrapText="1"/>
    </xf>
    <xf numFmtId="165" fontId="25" fillId="20" borderId="3" xfId="0" applyNumberFormat="1" applyFont="1" applyFill="1" applyBorder="1" applyAlignment="1">
      <alignment horizontal="center" wrapText="1"/>
    </xf>
    <xf numFmtId="167" fontId="24" fillId="20" borderId="4" xfId="0" applyNumberFormat="1" applyFont="1" applyFill="1" applyBorder="1" applyAlignment="1" applyProtection="1">
      <alignment wrapText="1"/>
    </xf>
    <xf numFmtId="165" fontId="25" fillId="21" borderId="3" xfId="0" applyNumberFormat="1" applyFont="1" applyFill="1" applyBorder="1" applyAlignment="1" applyProtection="1">
      <alignment horizontal="center" wrapText="1"/>
      <protection locked="0"/>
    </xf>
    <xf numFmtId="167" fontId="25" fillId="21" borderId="4" xfId="0" applyNumberFormat="1" applyFont="1" applyFill="1" applyBorder="1" applyAlignment="1">
      <alignment wrapText="1"/>
    </xf>
    <xf numFmtId="165" fontId="25" fillId="21" borderId="3" xfId="0" applyNumberFormat="1" applyFont="1" applyFill="1" applyBorder="1" applyAlignment="1">
      <alignment horizontal="center" wrapText="1"/>
    </xf>
    <xf numFmtId="167" fontId="24" fillId="21" borderId="4" xfId="0" applyNumberFormat="1" applyFont="1" applyFill="1" applyBorder="1" applyAlignment="1" applyProtection="1">
      <alignment wrapText="1"/>
    </xf>
    <xf numFmtId="165" fontId="25" fillId="18" borderId="3" xfId="0" applyNumberFormat="1" applyFont="1" applyFill="1" applyBorder="1" applyAlignment="1" applyProtection="1">
      <alignment horizontal="center" wrapText="1"/>
      <protection locked="0"/>
    </xf>
    <xf numFmtId="167" fontId="25" fillId="18" borderId="4" xfId="0" applyNumberFormat="1" applyFont="1" applyFill="1" applyBorder="1" applyAlignment="1">
      <alignment wrapText="1"/>
    </xf>
    <xf numFmtId="165" fontId="25" fillId="18" borderId="3" xfId="0" applyNumberFormat="1" applyFont="1" applyFill="1" applyBorder="1" applyAlignment="1">
      <alignment horizontal="center" wrapText="1"/>
    </xf>
    <xf numFmtId="167" fontId="24" fillId="18" borderId="4" xfId="0" applyNumberFormat="1" applyFont="1" applyFill="1" applyBorder="1" applyAlignment="1" applyProtection="1">
      <alignment wrapText="1"/>
    </xf>
    <xf numFmtId="165" fontId="25" fillId="22" borderId="3" xfId="0" applyNumberFormat="1" applyFont="1" applyFill="1" applyBorder="1" applyAlignment="1" applyProtection="1">
      <alignment horizontal="center" wrapText="1"/>
      <protection locked="0"/>
    </xf>
    <xf numFmtId="167" fontId="25" fillId="22" borderId="4" xfId="0" applyNumberFormat="1" applyFont="1" applyFill="1" applyBorder="1" applyAlignment="1">
      <alignment wrapText="1"/>
    </xf>
    <xf numFmtId="165" fontId="25" fillId="22" borderId="3" xfId="0" applyNumberFormat="1" applyFont="1" applyFill="1" applyBorder="1" applyAlignment="1">
      <alignment horizontal="center" wrapText="1"/>
    </xf>
    <xf numFmtId="167" fontId="24" fillId="22" borderId="4" xfId="0" applyNumberFormat="1" applyFont="1" applyFill="1" applyBorder="1" applyAlignment="1" applyProtection="1">
      <alignment wrapText="1"/>
    </xf>
    <xf numFmtId="165" fontId="25" fillId="23" borderId="3" xfId="0" applyNumberFormat="1" applyFont="1" applyFill="1" applyBorder="1" applyAlignment="1" applyProtection="1">
      <alignment horizontal="center" wrapText="1"/>
      <protection locked="0"/>
    </xf>
    <xf numFmtId="167" fontId="25" fillId="23" borderId="4" xfId="0" applyNumberFormat="1" applyFont="1" applyFill="1" applyBorder="1" applyAlignment="1">
      <alignment wrapText="1"/>
    </xf>
    <xf numFmtId="165" fontId="25" fillId="23" borderId="3" xfId="0" applyNumberFormat="1" applyFont="1" applyFill="1" applyBorder="1" applyAlignment="1">
      <alignment horizontal="center" wrapText="1"/>
    </xf>
    <xf numFmtId="167" fontId="25" fillId="4" borderId="7" xfId="0" applyNumberFormat="1" applyFont="1" applyFill="1" applyBorder="1" applyAlignment="1">
      <alignment wrapText="1"/>
    </xf>
    <xf numFmtId="165" fontId="25" fillId="15" borderId="8" xfId="0" applyNumberFormat="1" applyFont="1" applyFill="1" applyBorder="1" applyAlignment="1" applyProtection="1">
      <alignment wrapText="1"/>
      <protection locked="0"/>
    </xf>
    <xf numFmtId="167" fontId="25" fillId="15" borderId="7" xfId="0" applyNumberFormat="1" applyFont="1" applyFill="1" applyBorder="1" applyAlignment="1">
      <alignment wrapText="1"/>
    </xf>
    <xf numFmtId="165" fontId="25" fillId="15" borderId="8" xfId="0" applyNumberFormat="1" applyFont="1" applyFill="1" applyBorder="1" applyAlignment="1">
      <alignment wrapText="1"/>
    </xf>
    <xf numFmtId="165" fontId="25" fillId="19" borderId="8" xfId="0" applyNumberFormat="1" applyFont="1" applyFill="1" applyBorder="1" applyAlignment="1" applyProtection="1">
      <alignment wrapText="1"/>
      <protection locked="0"/>
    </xf>
    <xf numFmtId="167" fontId="25" fillId="19" borderId="7" xfId="0" applyNumberFormat="1" applyFont="1" applyFill="1" applyBorder="1" applyAlignment="1">
      <alignment wrapText="1"/>
    </xf>
    <xf numFmtId="165" fontId="25" fillId="19" borderId="8" xfId="0" applyNumberFormat="1" applyFont="1" applyFill="1" applyBorder="1" applyAlignment="1">
      <alignment wrapText="1"/>
    </xf>
    <xf numFmtId="165" fontId="25" fillId="20" borderId="8" xfId="0" applyNumberFormat="1" applyFont="1" applyFill="1" applyBorder="1" applyAlignment="1" applyProtection="1">
      <alignment wrapText="1"/>
      <protection locked="0"/>
    </xf>
    <xf numFmtId="167" fontId="25" fillId="20" borderId="7" xfId="0" applyNumberFormat="1" applyFont="1" applyFill="1" applyBorder="1" applyAlignment="1">
      <alignment wrapText="1"/>
    </xf>
    <xf numFmtId="165" fontId="25" fillId="20" borderId="8" xfId="0" applyNumberFormat="1" applyFont="1" applyFill="1" applyBorder="1" applyAlignment="1">
      <alignment wrapText="1"/>
    </xf>
    <xf numFmtId="165" fontId="25" fillId="21" borderId="8" xfId="0" applyNumberFormat="1" applyFont="1" applyFill="1" applyBorder="1" applyAlignment="1" applyProtection="1">
      <alignment wrapText="1"/>
      <protection locked="0"/>
    </xf>
    <xf numFmtId="167" fontId="25" fillId="21" borderId="7" xfId="0" applyNumberFormat="1" applyFont="1" applyFill="1" applyBorder="1" applyAlignment="1">
      <alignment wrapText="1"/>
    </xf>
    <xf numFmtId="165" fontId="25" fillId="21" borderId="8" xfId="0" applyNumberFormat="1" applyFont="1" applyFill="1" applyBorder="1" applyAlignment="1">
      <alignment wrapText="1"/>
    </xf>
    <xf numFmtId="165" fontId="25" fillId="18" borderId="8" xfId="0" applyNumberFormat="1" applyFont="1" applyFill="1" applyBorder="1" applyAlignment="1" applyProtection="1">
      <alignment wrapText="1"/>
      <protection locked="0"/>
    </xf>
    <xf numFmtId="167" fontId="25" fillId="18" borderId="7" xfId="0" applyNumberFormat="1" applyFont="1" applyFill="1" applyBorder="1" applyAlignment="1">
      <alignment wrapText="1"/>
    </xf>
    <xf numFmtId="165" fontId="25" fillId="18" borderId="8" xfId="0" applyNumberFormat="1" applyFont="1" applyFill="1" applyBorder="1" applyAlignment="1">
      <alignment wrapText="1"/>
    </xf>
    <xf numFmtId="165" fontId="25" fillId="22" borderId="8" xfId="0" applyNumberFormat="1" applyFont="1" applyFill="1" applyBorder="1" applyAlignment="1" applyProtection="1">
      <alignment wrapText="1"/>
      <protection locked="0"/>
    </xf>
    <xf numFmtId="167" fontId="25" fillId="22" borderId="7" xfId="0" applyNumberFormat="1" applyFont="1" applyFill="1" applyBorder="1" applyAlignment="1">
      <alignment wrapText="1"/>
    </xf>
    <xf numFmtId="165" fontId="25" fillId="22" borderId="8" xfId="0" applyNumberFormat="1" applyFont="1" applyFill="1" applyBorder="1" applyAlignment="1">
      <alignment wrapText="1"/>
    </xf>
    <xf numFmtId="165" fontId="25" fillId="23" borderId="8" xfId="0" applyNumberFormat="1" applyFont="1" applyFill="1" applyBorder="1" applyAlignment="1" applyProtection="1">
      <alignment wrapText="1"/>
      <protection locked="0"/>
    </xf>
    <xf numFmtId="167" fontId="25" fillId="23" borderId="7" xfId="0" applyNumberFormat="1" applyFont="1" applyFill="1" applyBorder="1" applyAlignment="1">
      <alignment wrapText="1"/>
    </xf>
    <xf numFmtId="165" fontId="25" fillId="23" borderId="8" xfId="0" applyNumberFormat="1" applyFont="1" applyFill="1" applyBorder="1" applyAlignment="1">
      <alignment wrapText="1"/>
    </xf>
    <xf numFmtId="167" fontId="24" fillId="3" borderId="16" xfId="0" applyNumberFormat="1" applyFont="1" applyFill="1" applyBorder="1" applyAlignment="1">
      <alignment wrapText="1"/>
    </xf>
    <xf numFmtId="167" fontId="25" fillId="0" borderId="4" xfId="0" applyNumberFormat="1" applyFont="1" applyBorder="1" applyAlignment="1" applyProtection="1">
      <alignment horizontal="right" wrapText="1"/>
      <protection locked="0"/>
    </xf>
    <xf numFmtId="14" fontId="24" fillId="0" borderId="9" xfId="0" applyNumberFormat="1" applyFont="1" applyBorder="1" applyAlignment="1" applyProtection="1">
      <alignment wrapText="1"/>
      <protection locked="0"/>
    </xf>
    <xf numFmtId="167" fontId="24" fillId="0" borderId="3" xfId="0" applyNumberFormat="1" applyFont="1" applyFill="1" applyBorder="1" applyAlignment="1" applyProtection="1">
      <alignment horizontal="right" wrapText="1"/>
      <protection locked="0"/>
    </xf>
    <xf numFmtId="167" fontId="24" fillId="0" borderId="4" xfId="0" applyNumberFormat="1" applyFont="1" applyFill="1" applyBorder="1" applyAlignment="1" applyProtection="1">
      <alignment horizontal="right" wrapText="1"/>
      <protection locked="0"/>
    </xf>
    <xf numFmtId="167" fontId="24" fillId="0" borderId="2" xfId="0" applyNumberFormat="1" applyFont="1" applyFill="1" applyBorder="1" applyAlignment="1" applyProtection="1">
      <alignment horizontal="right" wrapText="1"/>
      <protection locked="0"/>
    </xf>
    <xf numFmtId="167" fontId="24" fillId="9" borderId="10" xfId="0" applyNumberFormat="1" applyFont="1" applyFill="1" applyBorder="1" applyAlignment="1" applyProtection="1">
      <alignment horizontal="right" wrapText="1"/>
      <protection locked="0"/>
    </xf>
    <xf numFmtId="167" fontId="24" fillId="9" borderId="11" xfId="0" applyNumberFormat="1" applyFont="1" applyFill="1" applyBorder="1" applyAlignment="1" applyProtection="1">
      <alignment horizontal="right" wrapText="1"/>
      <protection locked="0"/>
    </xf>
    <xf numFmtId="0" fontId="25" fillId="33" borderId="0" xfId="0" applyFont="1" applyFill="1" applyAlignment="1" applyProtection="1">
      <alignment wrapText="1"/>
      <protection locked="0"/>
    </xf>
    <xf numFmtId="0" fontId="25" fillId="33" borderId="0" xfId="0" applyFont="1" applyFill="1" applyBorder="1" applyAlignment="1" applyProtection="1">
      <alignment wrapText="1"/>
      <protection locked="0"/>
    </xf>
    <xf numFmtId="0" fontId="25" fillId="33" borderId="0" xfId="0" applyFont="1" applyFill="1" applyAlignment="1">
      <alignment wrapText="1"/>
    </xf>
    <xf numFmtId="0" fontId="24" fillId="33" borderId="0" xfId="0" applyFont="1" applyFill="1" applyAlignment="1">
      <alignment wrapText="1"/>
    </xf>
    <xf numFmtId="0" fontId="25" fillId="0" borderId="3" xfId="0" applyFont="1" applyBorder="1" applyAlignment="1" applyProtection="1">
      <alignment wrapText="1"/>
      <protection locked="0"/>
    </xf>
    <xf numFmtId="0" fontId="24" fillId="0" borderId="0" xfId="0" applyFont="1" applyBorder="1" applyAlignment="1" applyProtection="1">
      <alignment wrapText="1"/>
      <protection locked="0"/>
    </xf>
    <xf numFmtId="0" fontId="24" fillId="0" borderId="0" xfId="0" applyFont="1" applyAlignment="1" applyProtection="1">
      <alignment horizontal="right" wrapText="1"/>
      <protection locked="0"/>
    </xf>
    <xf numFmtId="0" fontId="0" fillId="0" borderId="0" xfId="0" applyAlignment="1">
      <alignment wrapText="1"/>
    </xf>
    <xf numFmtId="0" fontId="24" fillId="0" borderId="0" xfId="0" applyFont="1" applyFill="1" applyAlignment="1">
      <alignment wrapText="1"/>
    </xf>
    <xf numFmtId="4" fontId="24" fillId="0" borderId="0" xfId="0" applyNumberFormat="1" applyFont="1" applyAlignment="1" applyProtection="1">
      <alignment wrapText="1"/>
      <protection locked="0"/>
    </xf>
    <xf numFmtId="0" fontId="24" fillId="0" borderId="0" xfId="0" applyFont="1" applyAlignment="1" applyProtection="1">
      <alignment horizontal="center" wrapText="1"/>
      <protection locked="0"/>
    </xf>
    <xf numFmtId="0" fontId="29" fillId="0" borderId="0" xfId="0" applyFont="1" applyAlignment="1" applyProtection="1">
      <alignment wrapText="1"/>
      <protection locked="0"/>
    </xf>
    <xf numFmtId="4" fontId="24" fillId="0" borderId="0" xfId="0" applyNumberFormat="1" applyFont="1" applyBorder="1" applyAlignment="1" applyProtection="1">
      <alignment horizontal="left" wrapText="1"/>
      <protection locked="0"/>
    </xf>
    <xf numFmtId="0" fontId="24" fillId="0" borderId="0" xfId="0" applyNumberFormat="1" applyFont="1" applyFill="1" applyBorder="1" applyAlignment="1">
      <alignment horizontal="left" wrapText="1"/>
    </xf>
    <xf numFmtId="0" fontId="24" fillId="0" borderId="0" xfId="0" applyNumberFormat="1" applyFont="1" applyBorder="1" applyAlignment="1" applyProtection="1">
      <alignment horizontal="left" wrapText="1"/>
      <protection locked="0"/>
    </xf>
    <xf numFmtId="0" fontId="24" fillId="0" borderId="0" xfId="0" applyFont="1" applyBorder="1" applyAlignment="1" applyProtection="1">
      <alignment horizontal="left" wrapText="1"/>
      <protection locked="0"/>
    </xf>
    <xf numFmtId="14" fontId="24" fillId="0" borderId="0" xfId="0" applyNumberFormat="1" applyFont="1" applyBorder="1" applyAlignment="1" applyProtection="1">
      <alignment horizontal="left" wrapText="1"/>
      <protection locked="0"/>
    </xf>
    <xf numFmtId="0" fontId="24" fillId="0" borderId="0" xfId="0" applyFont="1" applyBorder="1" applyAlignment="1" applyProtection="1">
      <alignment horizontal="center" wrapText="1"/>
      <protection locked="0"/>
    </xf>
    <xf numFmtId="0" fontId="24" fillId="0" borderId="0" xfId="0" applyFont="1" applyAlignment="1" applyProtection="1">
      <alignment horizontal="center" wrapText="1"/>
      <protection locked="0"/>
    </xf>
    <xf numFmtId="0" fontId="24" fillId="0" borderId="0" xfId="0" applyFont="1" applyBorder="1" applyAlignment="1" applyProtection="1">
      <alignment wrapText="1"/>
      <protection locked="0"/>
    </xf>
    <xf numFmtId="0" fontId="24" fillId="0" borderId="0" xfId="0" applyFont="1" applyAlignment="1" applyProtection="1">
      <alignment horizontal="center" wrapText="1"/>
      <protection locked="0"/>
    </xf>
    <xf numFmtId="0" fontId="6" fillId="0" borderId="0" xfId="0" applyFont="1" applyFill="1" applyBorder="1" applyAlignment="1" applyProtection="1">
      <alignment wrapText="1"/>
      <protection locked="0"/>
    </xf>
    <xf numFmtId="167" fontId="24" fillId="38" borderId="11" xfId="0" applyNumberFormat="1" applyFont="1" applyFill="1" applyBorder="1" applyAlignment="1" applyProtection="1">
      <alignment wrapText="1"/>
      <protection locked="0"/>
    </xf>
    <xf numFmtId="0" fontId="24" fillId="0" borderId="0" xfId="0" applyFont="1" applyBorder="1" applyAlignment="1" applyProtection="1">
      <alignment horizontal="center" wrapText="1"/>
      <protection locked="0"/>
    </xf>
    <xf numFmtId="0" fontId="24" fillId="0" borderId="0" xfId="0" applyFont="1" applyFill="1" applyAlignment="1">
      <alignment horizontal="right" wrapText="1"/>
    </xf>
    <xf numFmtId="0" fontId="4" fillId="0" borderId="9" xfId="0" applyFont="1" applyBorder="1" applyAlignment="1" applyProtection="1">
      <alignment horizontal="center" wrapText="1"/>
      <protection locked="0"/>
    </xf>
    <xf numFmtId="0" fontId="24" fillId="0" borderId="0" xfId="0" applyFont="1" applyBorder="1" applyAlignment="1" applyProtection="1">
      <alignment wrapText="1"/>
      <protection locked="0"/>
    </xf>
    <xf numFmtId="0" fontId="24" fillId="0" borderId="0" xfId="0" applyFont="1" applyBorder="1" applyAlignment="1" applyProtection="1">
      <alignment horizontal="left" wrapText="1"/>
      <protection locked="0"/>
    </xf>
    <xf numFmtId="167" fontId="24" fillId="0" borderId="16" xfId="0" applyNumberFormat="1" applyFont="1" applyFill="1" applyBorder="1" applyAlignment="1">
      <alignment wrapText="1"/>
    </xf>
    <xf numFmtId="167" fontId="24" fillId="21" borderId="3" xfId="0" applyNumberFormat="1" applyFont="1" applyFill="1" applyBorder="1" applyAlignment="1" applyProtection="1">
      <alignment wrapText="1"/>
    </xf>
    <xf numFmtId="167" fontId="25" fillId="16" borderId="3" xfId="0" applyNumberFormat="1" applyFont="1" applyFill="1" applyBorder="1" applyAlignment="1">
      <alignment wrapText="1"/>
    </xf>
    <xf numFmtId="167" fontId="24" fillId="16" borderId="16" xfId="0" applyNumberFormat="1" applyFont="1" applyFill="1" applyBorder="1" applyAlignment="1">
      <alignment wrapText="1"/>
    </xf>
    <xf numFmtId="167" fontId="24" fillId="17" borderId="11" xfId="0" applyNumberFormat="1" applyFont="1" applyFill="1" applyBorder="1" applyAlignment="1" applyProtection="1">
      <alignment wrapText="1"/>
    </xf>
    <xf numFmtId="167" fontId="24" fillId="2" borderId="11" xfId="0" applyNumberFormat="1" applyFont="1" applyFill="1" applyBorder="1" applyAlignment="1" applyProtection="1">
      <alignment wrapText="1"/>
    </xf>
    <xf numFmtId="167" fontId="24" fillId="3" borderId="11" xfId="0" applyNumberFormat="1" applyFont="1" applyFill="1" applyBorder="1" applyAlignment="1" applyProtection="1">
      <alignment wrapText="1"/>
    </xf>
    <xf numFmtId="164" fontId="24" fillId="3" borderId="10" xfId="0" applyNumberFormat="1" applyFont="1" applyFill="1" applyBorder="1" applyAlignment="1" applyProtection="1">
      <alignment horizontal="right" wrapText="1"/>
    </xf>
    <xf numFmtId="167" fontId="24" fillId="3" borderId="11" xfId="0" applyNumberFormat="1" applyFont="1" applyFill="1" applyBorder="1" applyAlignment="1" applyProtection="1">
      <alignment horizontal="right" wrapText="1"/>
    </xf>
    <xf numFmtId="0" fontId="25" fillId="0" borderId="4" xfId="0" applyNumberFormat="1" applyFont="1" applyFill="1" applyBorder="1" applyAlignment="1" applyProtection="1">
      <alignment horizontal="right" wrapText="1"/>
    </xf>
    <xf numFmtId="167" fontId="24" fillId="16" borderId="2" xfId="0" applyNumberFormat="1" applyFont="1" applyFill="1" applyBorder="1" applyAlignment="1" applyProtection="1">
      <alignment wrapText="1"/>
    </xf>
    <xf numFmtId="165" fontId="25" fillId="0" borderId="3" xfId="0" applyNumberFormat="1" applyFont="1" applyFill="1" applyBorder="1" applyAlignment="1" applyProtection="1">
      <alignment horizontal="left" wrapText="1"/>
      <protection locked="0"/>
    </xf>
    <xf numFmtId="167" fontId="24" fillId="23" borderId="3" xfId="0" applyNumberFormat="1" applyFont="1" applyFill="1" applyBorder="1" applyAlignment="1" applyProtection="1">
      <alignment wrapText="1"/>
    </xf>
    <xf numFmtId="0" fontId="25" fillId="0" borderId="4" xfId="0" applyFont="1" applyBorder="1" applyAlignment="1" applyProtection="1">
      <alignment wrapText="1"/>
      <protection locked="0"/>
    </xf>
    <xf numFmtId="0" fontId="25" fillId="0" borderId="0" xfId="0" applyFont="1" applyAlignment="1">
      <alignment wrapText="1"/>
    </xf>
    <xf numFmtId="0" fontId="24" fillId="0" borderId="0" xfId="0" applyFont="1" applyAlignment="1" applyProtection="1">
      <alignment horizontal="center" wrapText="1"/>
      <protection locked="0"/>
    </xf>
    <xf numFmtId="167" fontId="25" fillId="21" borderId="4" xfId="0" applyNumberFormat="1" applyFont="1" applyFill="1" applyBorder="1" applyAlignment="1" applyProtection="1">
      <alignment wrapText="1"/>
      <protection locked="0"/>
    </xf>
    <xf numFmtId="167" fontId="4" fillId="0" borderId="9" xfId="0" applyNumberFormat="1" applyFont="1" applyBorder="1" applyAlignment="1" applyProtection="1">
      <alignment horizontal="center" wrapText="1"/>
      <protection locked="0"/>
    </xf>
    <xf numFmtId="167" fontId="24" fillId="0" borderId="16" xfId="0" applyNumberFormat="1" applyFont="1" applyBorder="1" applyAlignment="1">
      <alignment wrapText="1"/>
    </xf>
    <xf numFmtId="167" fontId="25" fillId="16" borderId="8" xfId="0" applyNumberFormat="1" applyFont="1" applyFill="1" applyBorder="1" applyAlignment="1">
      <alignment wrapText="1"/>
    </xf>
    <xf numFmtId="167" fontId="24" fillId="0" borderId="0" xfId="0" applyNumberFormat="1" applyFont="1" applyAlignment="1" applyProtection="1">
      <alignment wrapText="1"/>
      <protection locked="0"/>
    </xf>
    <xf numFmtId="167" fontId="24" fillId="0" borderId="0" xfId="0" applyNumberFormat="1" applyFont="1" applyFill="1" applyAlignment="1" applyProtection="1">
      <alignment wrapText="1"/>
      <protection locked="0"/>
    </xf>
    <xf numFmtId="0" fontId="25" fillId="0" borderId="0" xfId="0" applyFont="1" applyFill="1" applyBorder="1" applyAlignment="1">
      <alignment wrapText="1"/>
    </xf>
    <xf numFmtId="0" fontId="24" fillId="0" borderId="0" xfId="0" applyFont="1" applyFill="1" applyBorder="1" applyAlignment="1" applyProtection="1">
      <alignment horizontal="right" wrapText="1"/>
      <protection locked="0"/>
    </xf>
    <xf numFmtId="0" fontId="24" fillId="0" borderId="3" xfId="0" applyFont="1" applyFill="1" applyBorder="1" applyAlignment="1" applyProtection="1">
      <alignment horizontal="left" wrapText="1"/>
      <protection locked="0"/>
    </xf>
    <xf numFmtId="0" fontId="25" fillId="0" borderId="0" xfId="0" applyFont="1" applyFill="1" applyBorder="1" applyAlignment="1" applyProtection="1">
      <alignment horizontal="right" wrapText="1"/>
      <protection locked="0"/>
    </xf>
    <xf numFmtId="0" fontId="25" fillId="0" borderId="0" xfId="0" applyFont="1" applyFill="1" applyBorder="1" applyAlignment="1">
      <alignment horizontal="right" wrapText="1"/>
    </xf>
    <xf numFmtId="167" fontId="24" fillId="0" borderId="2" xfId="0" applyNumberFormat="1" applyFont="1" applyFill="1" applyBorder="1" applyAlignment="1" applyProtection="1">
      <alignment wrapText="1"/>
      <protection locked="0"/>
    </xf>
    <xf numFmtId="167" fontId="24" fillId="0" borderId="3" xfId="0" applyNumberFormat="1" applyFont="1" applyFill="1" applyBorder="1" applyAlignment="1" applyProtection="1">
      <alignment horizontal="center" wrapText="1"/>
      <protection locked="0"/>
    </xf>
    <xf numFmtId="0" fontId="25" fillId="0" borderId="4" xfId="0" applyFont="1" applyFill="1" applyBorder="1" applyAlignment="1" applyProtection="1">
      <alignment horizontal="right" wrapText="1"/>
      <protection locked="0"/>
    </xf>
    <xf numFmtId="0" fontId="25" fillId="0" borderId="0" xfId="0" applyFont="1" applyBorder="1" applyAlignment="1" applyProtection="1">
      <alignment horizontal="center" wrapText="1"/>
      <protection locked="0"/>
    </xf>
    <xf numFmtId="0" fontId="25" fillId="0" borderId="4" xfId="0" applyFont="1" applyBorder="1" applyAlignment="1" applyProtection="1">
      <alignment horizontal="center" wrapText="1"/>
      <protection locked="0"/>
    </xf>
    <xf numFmtId="0" fontId="25" fillId="0" borderId="9" xfId="0" applyFont="1" applyBorder="1" applyAlignment="1" applyProtection="1">
      <alignment horizontal="center" wrapText="1"/>
      <protection locked="0"/>
    </xf>
    <xf numFmtId="0" fontId="25" fillId="0" borderId="3" xfId="0" applyFont="1" applyBorder="1" applyAlignment="1" applyProtection="1">
      <alignment horizontal="left" wrapText="1"/>
      <protection locked="0"/>
    </xf>
    <xf numFmtId="0" fontId="25" fillId="0" borderId="0" xfId="0" applyFont="1" applyBorder="1" applyAlignment="1" applyProtection="1">
      <alignment wrapText="1"/>
      <protection locked="0"/>
    </xf>
    <xf numFmtId="0" fontId="25" fillId="0" borderId="4" xfId="0" applyFont="1" applyBorder="1" applyAlignment="1" applyProtection="1">
      <alignment wrapText="1"/>
      <protection locked="0"/>
    </xf>
    <xf numFmtId="0" fontId="25" fillId="0" borderId="9" xfId="0" applyFont="1" applyBorder="1" applyAlignment="1">
      <alignment wrapText="1"/>
    </xf>
    <xf numFmtId="0" fontId="25" fillId="0" borderId="7" xfId="0" applyFont="1" applyBorder="1" applyAlignment="1">
      <alignment wrapText="1"/>
    </xf>
    <xf numFmtId="0" fontId="24" fillId="0" borderId="3" xfId="0" applyFont="1" applyBorder="1" applyAlignment="1" applyProtection="1">
      <alignment horizontal="left" wrapText="1"/>
      <protection locked="0"/>
    </xf>
    <xf numFmtId="0" fontId="25" fillId="0" borderId="3" xfId="0" applyFont="1" applyBorder="1" applyAlignment="1" applyProtection="1">
      <alignment wrapText="1"/>
      <protection locked="0"/>
    </xf>
    <xf numFmtId="0" fontId="24" fillId="0" borderId="13" xfId="0" applyFont="1" applyBorder="1" applyAlignment="1" applyProtection="1">
      <alignment wrapText="1"/>
      <protection locked="0"/>
    </xf>
    <xf numFmtId="0" fontId="25" fillId="0" borderId="0" xfId="0" applyFont="1" applyBorder="1" applyAlignment="1" applyProtection="1">
      <alignment horizontal="center" vertical="center" wrapText="1"/>
      <protection locked="0"/>
    </xf>
    <xf numFmtId="0" fontId="24" fillId="0" borderId="13" xfId="0" applyFont="1" applyBorder="1" applyAlignment="1" applyProtection="1">
      <alignment horizontal="left" wrapText="1"/>
      <protection locked="0"/>
    </xf>
    <xf numFmtId="0" fontId="24" fillId="0" borderId="9" xfId="0" applyFont="1" applyBorder="1" applyAlignment="1" applyProtection="1">
      <alignment horizontal="left" wrapText="1"/>
      <protection locked="0"/>
    </xf>
    <xf numFmtId="0" fontId="24" fillId="0" borderId="0" xfId="0" applyFont="1" applyBorder="1" applyAlignment="1" applyProtection="1">
      <alignment horizontal="center" wrapText="1"/>
      <protection locked="0"/>
    </xf>
    <xf numFmtId="0" fontId="24" fillId="0" borderId="0" xfId="0" applyFont="1" applyBorder="1" applyAlignment="1" applyProtection="1">
      <alignment horizontal="left" wrapText="1"/>
      <protection locked="0"/>
    </xf>
    <xf numFmtId="0" fontId="25" fillId="0" borderId="0" xfId="0" applyFont="1" applyAlignment="1">
      <alignment wrapText="1"/>
    </xf>
    <xf numFmtId="0" fontId="25" fillId="0" borderId="0" xfId="0" applyFont="1" applyAlignment="1">
      <alignment horizontal="left" wrapText="1"/>
    </xf>
    <xf numFmtId="0" fontId="25" fillId="0" borderId="0" xfId="0" applyFont="1" applyFill="1" applyBorder="1" applyAlignment="1" applyProtection="1">
      <alignment horizontal="left" wrapText="1"/>
      <protection locked="0"/>
    </xf>
    <xf numFmtId="0" fontId="25" fillId="0" borderId="0" xfId="0" applyFont="1" applyBorder="1" applyAlignment="1" applyProtection="1">
      <alignment wrapText="1"/>
    </xf>
    <xf numFmtId="0" fontId="24" fillId="0" borderId="0" xfId="0" applyFont="1" applyBorder="1" applyAlignment="1" applyProtection="1">
      <alignment wrapText="1"/>
      <protection locked="0"/>
    </xf>
    <xf numFmtId="0" fontId="6" fillId="0" borderId="0" xfId="0" applyFont="1" applyFill="1" applyBorder="1" applyAlignment="1">
      <alignment wrapText="1"/>
    </xf>
    <xf numFmtId="0" fontId="24" fillId="0" borderId="0" xfId="0" applyFont="1" applyFill="1" applyBorder="1" applyAlignment="1" applyProtection="1">
      <alignment horizontal="center" wrapText="1"/>
      <protection locked="0"/>
    </xf>
    <xf numFmtId="0" fontId="24" fillId="0" borderId="0" xfId="0" applyFont="1" applyBorder="1" applyAlignment="1" applyProtection="1">
      <alignment horizontal="right" wrapText="1"/>
      <protection locked="0"/>
    </xf>
    <xf numFmtId="0" fontId="24" fillId="0" borderId="3" xfId="0" applyFont="1" applyBorder="1" applyAlignment="1" applyProtection="1">
      <alignment wrapText="1"/>
      <protection locked="0"/>
    </xf>
    <xf numFmtId="167" fontId="25" fillId="4" borderId="8" xfId="0" applyNumberFormat="1" applyFont="1" applyFill="1" applyBorder="1" applyAlignment="1" applyProtection="1">
      <alignment wrapText="1"/>
      <protection locked="0"/>
    </xf>
    <xf numFmtId="0" fontId="29" fillId="0" borderId="0" xfId="0" applyFont="1" applyAlignment="1" applyProtection="1">
      <alignment wrapText="1"/>
      <protection locked="0"/>
    </xf>
    <xf numFmtId="0" fontId="24" fillId="0" borderId="0" xfId="0" applyFont="1" applyAlignment="1" applyProtection="1">
      <alignment horizontal="center" wrapText="1"/>
      <protection locked="0"/>
    </xf>
    <xf numFmtId="0" fontId="25" fillId="0" borderId="13" xfId="0" applyFont="1" applyBorder="1" applyAlignment="1" applyProtection="1">
      <alignment wrapText="1"/>
      <protection locked="0"/>
    </xf>
    <xf numFmtId="0" fontId="25" fillId="0" borderId="0" xfId="0" applyFont="1" applyFill="1" applyBorder="1" applyAlignment="1" applyProtection="1">
      <alignment horizontal="center" wrapText="1"/>
      <protection locked="0"/>
    </xf>
    <xf numFmtId="165" fontId="25" fillId="0" borderId="3" xfId="0" applyNumberFormat="1" applyFont="1" applyFill="1" applyBorder="1" applyAlignment="1" applyProtection="1">
      <alignment horizontal="left" wrapText="1"/>
      <protection locked="0"/>
    </xf>
    <xf numFmtId="0" fontId="24" fillId="0" borderId="12" xfId="0" applyFont="1" applyBorder="1" applyAlignment="1" applyProtection="1">
      <alignment horizontal="left" wrapText="1"/>
      <protection locked="0"/>
    </xf>
    <xf numFmtId="0" fontId="24" fillId="0" borderId="14" xfId="0" applyFont="1" applyFill="1" applyBorder="1" applyAlignment="1" applyProtection="1">
      <alignment horizontal="left" wrapText="1"/>
      <protection locked="0"/>
    </xf>
    <xf numFmtId="0" fontId="24" fillId="0" borderId="4" xfId="0" applyFont="1" applyBorder="1" applyAlignment="1" applyProtection="1">
      <alignment horizontal="center" wrapText="1"/>
      <protection locked="0"/>
    </xf>
    <xf numFmtId="0" fontId="25" fillId="6" borderId="5" xfId="0" applyFont="1" applyFill="1" applyBorder="1" applyAlignment="1" applyProtection="1">
      <alignment horizontal="left" wrapText="1"/>
      <protection locked="0"/>
    </xf>
    <xf numFmtId="0" fontId="25" fillId="6" borderId="6" xfId="0" applyFont="1" applyFill="1" applyBorder="1" applyAlignment="1" applyProtection="1">
      <alignment horizontal="left" wrapText="1"/>
      <protection locked="0"/>
    </xf>
    <xf numFmtId="0" fontId="25" fillId="6" borderId="10" xfId="0" applyFont="1" applyFill="1" applyBorder="1" applyAlignment="1" applyProtection="1">
      <alignment horizontal="left" wrapText="1"/>
      <protection locked="0"/>
    </xf>
    <xf numFmtId="0" fontId="25" fillId="0" borderId="10" xfId="0" applyFont="1" applyFill="1" applyBorder="1" applyAlignment="1" applyProtection="1">
      <alignment wrapText="1"/>
      <protection locked="0"/>
    </xf>
    <xf numFmtId="167" fontId="25" fillId="0" borderId="0" xfId="0" applyNumberFormat="1" applyFont="1" applyBorder="1" applyAlignment="1" applyProtection="1">
      <alignment horizontal="right" wrapText="1"/>
      <protection locked="0"/>
    </xf>
    <xf numFmtId="165" fontId="25" fillId="0" borderId="3" xfId="0" applyNumberFormat="1" applyFont="1" applyFill="1" applyBorder="1" applyAlignment="1" applyProtection="1">
      <alignment horizontal="left" wrapText="1"/>
    </xf>
    <xf numFmtId="0" fontId="25" fillId="0" borderId="0" xfId="0" applyFont="1" applyBorder="1" applyAlignment="1" applyProtection="1">
      <alignment wrapText="1"/>
      <protection locked="0"/>
    </xf>
    <xf numFmtId="0" fontId="25" fillId="0" borderId="0" xfId="0" applyFont="1" applyFill="1" applyBorder="1" applyAlignment="1" applyProtection="1">
      <alignment horizontal="center" wrapText="1"/>
      <protection locked="0"/>
    </xf>
    <xf numFmtId="0" fontId="24" fillId="0" borderId="0" xfId="0" applyFont="1" applyAlignment="1" applyProtection="1">
      <alignment horizontal="center"/>
      <protection locked="0"/>
    </xf>
    <xf numFmtId="167" fontId="25" fillId="6" borderId="11" xfId="0" applyNumberFormat="1" applyFont="1" applyFill="1" applyBorder="1" applyAlignment="1" applyProtection="1">
      <alignment wrapText="1"/>
      <protection locked="0"/>
    </xf>
    <xf numFmtId="167" fontId="24" fillId="34" borderId="2" xfId="0" applyNumberFormat="1" applyFont="1" applyFill="1" applyBorder="1" applyAlignment="1" applyProtection="1">
      <alignment wrapText="1"/>
    </xf>
    <xf numFmtId="167" fontId="24" fillId="37" borderId="2" xfId="0" applyNumberFormat="1" applyFont="1" applyFill="1" applyBorder="1" applyAlignment="1" applyProtection="1">
      <alignment wrapText="1"/>
    </xf>
    <xf numFmtId="0" fontId="24" fillId="3" borderId="5" xfId="0" applyFont="1" applyFill="1" applyBorder="1" applyAlignment="1" applyProtection="1">
      <alignment horizontal="left" wrapText="1"/>
      <protection locked="0"/>
    </xf>
    <xf numFmtId="0" fontId="24" fillId="3" borderId="6" xfId="0" applyFont="1" applyFill="1" applyBorder="1" applyAlignment="1" applyProtection="1">
      <alignment horizontal="left" wrapText="1"/>
      <protection locked="0"/>
    </xf>
    <xf numFmtId="0" fontId="24" fillId="3" borderId="10" xfId="0" applyFont="1" applyFill="1" applyBorder="1" applyAlignment="1" applyProtection="1">
      <alignment horizontal="left" wrapText="1"/>
      <protection locked="0"/>
    </xf>
    <xf numFmtId="0" fontId="25" fillId="0" borderId="0" xfId="0" applyFont="1" applyBorder="1" applyAlignment="1" applyProtection="1">
      <alignment horizontal="center" wrapText="1"/>
      <protection locked="0"/>
    </xf>
    <xf numFmtId="0" fontId="25" fillId="0" borderId="4" xfId="0" applyFont="1" applyBorder="1" applyAlignment="1" applyProtection="1">
      <alignment horizontal="center" wrapText="1"/>
      <protection locked="0"/>
    </xf>
    <xf numFmtId="0" fontId="25" fillId="0" borderId="8" xfId="0" applyFont="1" applyBorder="1" applyAlignment="1" applyProtection="1">
      <alignment horizontal="center" wrapText="1"/>
      <protection locked="0"/>
    </xf>
    <xf numFmtId="0" fontId="25" fillId="0" borderId="9" xfId="0" applyFont="1" applyBorder="1" applyAlignment="1" applyProtection="1">
      <alignment horizontal="center" wrapText="1"/>
      <protection locked="0"/>
    </xf>
    <xf numFmtId="0" fontId="25" fillId="0" borderId="9" xfId="0" applyFont="1" applyBorder="1" applyAlignment="1">
      <alignment horizontal="center" wrapText="1"/>
    </xf>
    <xf numFmtId="0" fontId="25" fillId="0" borderId="7" xfId="0" applyFont="1" applyBorder="1" applyAlignment="1">
      <alignment horizontal="center" wrapText="1"/>
    </xf>
    <xf numFmtId="0" fontId="24" fillId="0" borderId="12" xfId="0" applyFont="1" applyFill="1" applyBorder="1" applyAlignment="1" applyProtection="1">
      <alignment horizontal="left" wrapText="1"/>
      <protection locked="0"/>
    </xf>
    <xf numFmtId="0" fontId="24" fillId="0" borderId="13" xfId="0" applyFont="1" applyFill="1" applyBorder="1" applyAlignment="1" applyProtection="1">
      <alignment horizontal="left" wrapText="1"/>
      <protection locked="0"/>
    </xf>
    <xf numFmtId="0" fontId="25" fillId="0" borderId="3" xfId="0" applyFont="1" applyBorder="1" applyAlignment="1" applyProtection="1">
      <alignment horizontal="center" wrapText="1"/>
      <protection locked="0"/>
    </xf>
    <xf numFmtId="165" fontId="25" fillId="0" borderId="8" xfId="0" applyNumberFormat="1" applyFont="1" applyFill="1" applyBorder="1" applyAlignment="1" applyProtection="1">
      <alignment horizontal="center" wrapText="1"/>
      <protection locked="0"/>
    </xf>
    <xf numFmtId="165" fontId="25" fillId="0" borderId="9" xfId="0" applyNumberFormat="1" applyFont="1" applyFill="1" applyBorder="1" applyAlignment="1" applyProtection="1">
      <alignment horizontal="center" wrapText="1"/>
      <protection locked="0"/>
    </xf>
    <xf numFmtId="165" fontId="25" fillId="0" borderId="7" xfId="0" applyNumberFormat="1" applyFont="1" applyFill="1" applyBorder="1" applyAlignment="1" applyProtection="1">
      <alignment horizontal="center" wrapText="1"/>
      <protection locked="0"/>
    </xf>
    <xf numFmtId="0" fontId="24" fillId="0" borderId="13" xfId="0" applyFont="1" applyFill="1" applyBorder="1" applyAlignment="1" applyProtection="1">
      <alignment horizontal="center" wrapText="1"/>
      <protection locked="0"/>
    </xf>
    <xf numFmtId="0" fontId="24" fillId="0" borderId="14" xfId="0" applyFont="1" applyFill="1" applyBorder="1" applyAlignment="1" applyProtection="1">
      <alignment horizontal="center" wrapText="1"/>
      <protection locked="0"/>
    </xf>
    <xf numFmtId="0" fontId="25" fillId="0" borderId="0" xfId="0" applyNumberFormat="1" applyFont="1" applyBorder="1" applyAlignment="1" applyProtection="1">
      <alignment horizontal="right" wrapText="1"/>
      <protection locked="0"/>
    </xf>
    <xf numFmtId="0" fontId="25" fillId="0" borderId="4" xfId="0" applyNumberFormat="1" applyFont="1" applyBorder="1" applyAlignment="1" applyProtection="1">
      <alignment horizontal="right" wrapText="1"/>
      <protection locked="0"/>
    </xf>
    <xf numFmtId="0" fontId="25" fillId="0" borderId="3" xfId="0" applyFont="1" applyBorder="1" applyAlignment="1" applyProtection="1">
      <alignment horizontal="left" wrapText="1"/>
      <protection locked="0"/>
    </xf>
    <xf numFmtId="0" fontId="25" fillId="0" borderId="0" xfId="0" applyFont="1" applyBorder="1" applyAlignment="1" applyProtection="1">
      <alignment wrapText="1"/>
      <protection locked="0"/>
    </xf>
    <xf numFmtId="0" fontId="25" fillId="0" borderId="4" xfId="0" applyFont="1" applyBorder="1" applyAlignment="1" applyProtection="1">
      <alignment wrapText="1"/>
      <protection locked="0"/>
    </xf>
    <xf numFmtId="0" fontId="24" fillId="2" borderId="5" xfId="0" applyFont="1" applyFill="1" applyBorder="1" applyAlignment="1" applyProtection="1">
      <alignment horizontal="right" wrapText="1"/>
      <protection locked="0"/>
    </xf>
    <xf numFmtId="0" fontId="24" fillId="2" borderId="6" xfId="0" applyFont="1" applyFill="1" applyBorder="1" applyAlignment="1" applyProtection="1">
      <alignment horizontal="right" wrapText="1"/>
      <protection locked="0"/>
    </xf>
    <xf numFmtId="0" fontId="24" fillId="2" borderId="10" xfId="0" applyFont="1" applyFill="1" applyBorder="1" applyAlignment="1" applyProtection="1">
      <alignment horizontal="right" wrapText="1"/>
      <protection locked="0"/>
    </xf>
    <xf numFmtId="0" fontId="24" fillId="0" borderId="12" xfId="0" applyFont="1" applyBorder="1" applyAlignment="1" applyProtection="1">
      <alignment wrapText="1"/>
      <protection locked="0"/>
    </xf>
    <xf numFmtId="0" fontId="25" fillId="0" borderId="13" xfId="0" applyFont="1" applyBorder="1" applyAlignment="1">
      <alignment wrapText="1"/>
    </xf>
    <xf numFmtId="0" fontId="25" fillId="0" borderId="14" xfId="0" applyFont="1" applyBorder="1" applyAlignment="1">
      <alignment wrapText="1"/>
    </xf>
    <xf numFmtId="0" fontId="25" fillId="0" borderId="9" xfId="0" applyFont="1" applyBorder="1" applyAlignment="1" applyProtection="1">
      <alignment wrapText="1"/>
      <protection locked="0"/>
    </xf>
    <xf numFmtId="0" fontId="25" fillId="0" borderId="9" xfId="0" applyFont="1" applyBorder="1" applyAlignment="1">
      <alignment wrapText="1"/>
    </xf>
    <xf numFmtId="0" fontId="25" fillId="0" borderId="7" xfId="0" applyFont="1" applyBorder="1" applyAlignment="1">
      <alignment wrapText="1"/>
    </xf>
    <xf numFmtId="0" fontId="25" fillId="0" borderId="6" xfId="0" applyFont="1" applyBorder="1" applyAlignment="1" applyProtection="1">
      <alignment wrapText="1"/>
      <protection locked="0"/>
    </xf>
    <xf numFmtId="0" fontId="25" fillId="0" borderId="6" xfId="0" applyFont="1" applyBorder="1" applyAlignment="1">
      <alignment wrapText="1"/>
    </xf>
    <xf numFmtId="0" fontId="25" fillId="0" borderId="10" xfId="0" applyFont="1" applyBorder="1" applyAlignment="1">
      <alignment wrapText="1"/>
    </xf>
    <xf numFmtId="0" fontId="24" fillId="0" borderId="12" xfId="0" applyFont="1" applyFill="1" applyBorder="1" applyAlignment="1" applyProtection="1">
      <alignment wrapText="1"/>
      <protection locked="0"/>
    </xf>
    <xf numFmtId="0" fontId="25" fillId="0" borderId="8" xfId="0" applyFont="1" applyBorder="1" applyAlignment="1" applyProtection="1">
      <alignment horizontal="left" wrapText="1"/>
      <protection locked="0"/>
    </xf>
    <xf numFmtId="0" fontId="25" fillId="0" borderId="9" xfId="0" applyFont="1" applyBorder="1" applyAlignment="1">
      <alignment horizontal="left" wrapText="1"/>
    </xf>
    <xf numFmtId="0" fontId="24" fillId="0" borderId="3" xfId="0" applyFont="1" applyBorder="1" applyAlignment="1" applyProtection="1">
      <alignment horizontal="left" wrapText="1"/>
      <protection locked="0"/>
    </xf>
    <xf numFmtId="0" fontId="24" fillId="0" borderId="0" xfId="0" applyFont="1" applyBorder="1" applyAlignment="1">
      <alignment horizontal="left" wrapText="1"/>
    </xf>
    <xf numFmtId="0" fontId="24" fillId="0" borderId="0" xfId="0" applyFont="1" applyBorder="1" applyAlignment="1">
      <alignment horizontal="center" wrapText="1"/>
    </xf>
    <xf numFmtId="167" fontId="25" fillId="0" borderId="0" xfId="0" applyNumberFormat="1" applyFont="1" applyFill="1" applyBorder="1" applyAlignment="1" applyProtection="1">
      <alignment horizontal="center" wrapText="1"/>
      <protection locked="0"/>
    </xf>
    <xf numFmtId="0" fontId="24" fillId="2" borderId="5" xfId="0" applyFont="1" applyFill="1" applyBorder="1" applyAlignment="1">
      <alignment horizontal="right" wrapText="1"/>
    </xf>
    <xf numFmtId="0" fontId="24" fillId="2" borderId="6" xfId="0" applyFont="1" applyFill="1" applyBorder="1" applyAlignment="1">
      <alignment horizontal="right" wrapText="1"/>
    </xf>
    <xf numFmtId="0" fontId="24" fillId="2" borderId="10" xfId="0" applyFont="1" applyFill="1" applyBorder="1" applyAlignment="1">
      <alignment horizontal="right" wrapText="1"/>
    </xf>
    <xf numFmtId="167" fontId="25" fillId="0" borderId="0" xfId="0" applyNumberFormat="1" applyFont="1" applyFill="1" applyBorder="1" applyAlignment="1">
      <alignment horizontal="center" wrapText="1"/>
    </xf>
    <xf numFmtId="167" fontId="25" fillId="4" borderId="3" xfId="0" applyNumberFormat="1" applyFont="1" applyFill="1" applyBorder="1" applyAlignment="1" applyProtection="1">
      <alignment wrapText="1"/>
      <protection locked="0"/>
    </xf>
    <xf numFmtId="0" fontId="25" fillId="4" borderId="4" xfId="0" applyFont="1" applyFill="1" applyBorder="1" applyAlignment="1" applyProtection="1">
      <alignment wrapText="1"/>
      <protection locked="0"/>
    </xf>
    <xf numFmtId="0" fontId="25" fillId="0" borderId="3" xfId="0" applyFont="1" applyBorder="1" applyAlignment="1" applyProtection="1">
      <alignment wrapText="1"/>
      <protection locked="0"/>
    </xf>
    <xf numFmtId="0" fontId="25" fillId="0" borderId="0" xfId="0" applyFont="1" applyBorder="1" applyAlignment="1">
      <alignment horizontal="left" wrapText="1"/>
    </xf>
    <xf numFmtId="0" fontId="24" fillId="0" borderId="13" xfId="0" applyFont="1" applyBorder="1" applyAlignment="1" applyProtection="1">
      <alignment wrapText="1"/>
      <protection locked="0"/>
    </xf>
    <xf numFmtId="167" fontId="24" fillId="2" borderId="5" xfId="0" applyNumberFormat="1" applyFont="1" applyFill="1" applyBorder="1" applyAlignment="1" applyProtection="1">
      <alignment wrapText="1"/>
      <protection locked="0"/>
    </xf>
    <xf numFmtId="0" fontId="25" fillId="0" borderId="10" xfId="0" applyFont="1" applyBorder="1" applyAlignment="1" applyProtection="1">
      <alignment wrapText="1"/>
      <protection locked="0"/>
    </xf>
    <xf numFmtId="167" fontId="25" fillId="0" borderId="5" xfId="0" applyNumberFormat="1" applyFont="1" applyFill="1" applyBorder="1" applyAlignment="1" applyProtection="1">
      <alignment wrapText="1"/>
      <protection locked="0"/>
    </xf>
    <xf numFmtId="0" fontId="25" fillId="0" borderId="0" xfId="0" applyFont="1" applyBorder="1" applyAlignment="1" applyProtection="1">
      <alignment horizontal="center" vertical="center" wrapText="1"/>
      <protection locked="0"/>
    </xf>
    <xf numFmtId="0" fontId="24" fillId="0" borderId="13" xfId="0" applyFont="1" applyBorder="1" applyAlignment="1" applyProtection="1">
      <alignment horizontal="left" wrapText="1"/>
      <protection locked="0"/>
    </xf>
    <xf numFmtId="0" fontId="24" fillId="0" borderId="9" xfId="0" applyFont="1" applyBorder="1" applyAlignment="1" applyProtection="1">
      <alignment horizontal="left" wrapText="1"/>
      <protection locked="0"/>
    </xf>
    <xf numFmtId="0" fontId="25" fillId="0" borderId="0" xfId="0" applyFont="1" applyFill="1" applyBorder="1" applyAlignment="1">
      <alignment wrapText="1"/>
    </xf>
    <xf numFmtId="0" fontId="24" fillId="0" borderId="0" xfId="0" applyFont="1" applyBorder="1" applyAlignment="1" applyProtection="1">
      <alignment horizontal="center" wrapText="1"/>
      <protection locked="0"/>
    </xf>
    <xf numFmtId="0" fontId="25" fillId="0" borderId="0" xfId="0" applyFont="1" applyBorder="1" applyAlignment="1">
      <alignment wrapText="1"/>
    </xf>
    <xf numFmtId="4" fontId="24" fillId="0" borderId="8" xfId="0" applyNumberFormat="1" applyFont="1" applyBorder="1" applyAlignment="1" applyProtection="1">
      <alignment horizontal="left" wrapText="1"/>
      <protection locked="0"/>
    </xf>
    <xf numFmtId="0" fontId="6" fillId="0" borderId="7" xfId="0" applyFont="1" applyBorder="1" applyAlignment="1">
      <alignment horizontal="left" wrapText="1"/>
    </xf>
    <xf numFmtId="0" fontId="24" fillId="0" borderId="0" xfId="0" applyFont="1" applyBorder="1" applyAlignment="1" applyProtection="1">
      <alignment horizontal="left" wrapText="1"/>
      <protection locked="0"/>
    </xf>
    <xf numFmtId="0" fontId="25" fillId="0" borderId="0" xfId="0" applyFont="1" applyAlignment="1">
      <alignment wrapText="1"/>
    </xf>
    <xf numFmtId="14" fontId="24" fillId="0" borderId="0" xfId="0" applyNumberFormat="1" applyFont="1" applyBorder="1" applyAlignment="1" applyProtection="1">
      <alignment horizontal="left" wrapText="1"/>
      <protection locked="0"/>
    </xf>
    <xf numFmtId="0" fontId="25" fillId="0" borderId="0" xfId="0" applyFont="1" applyAlignment="1">
      <alignment horizontal="left" wrapText="1"/>
    </xf>
    <xf numFmtId="167" fontId="24" fillId="0" borderId="0" xfId="0" applyNumberFormat="1" applyFont="1" applyBorder="1" applyAlignment="1" applyProtection="1">
      <alignment horizontal="left" wrapText="1"/>
      <protection locked="0"/>
    </xf>
    <xf numFmtId="0" fontId="6" fillId="0" borderId="0" xfId="0" applyFont="1" applyAlignment="1">
      <alignment horizontal="left" wrapText="1"/>
    </xf>
    <xf numFmtId="0" fontId="24" fillId="0" borderId="9" xfId="0" applyNumberFormat="1" applyFont="1" applyFill="1" applyBorder="1" applyAlignment="1" applyProtection="1">
      <alignment horizontal="left" wrapText="1"/>
      <protection locked="0"/>
    </xf>
    <xf numFmtId="0" fontId="24" fillId="0" borderId="0" xfId="0" applyFont="1" applyFill="1" applyBorder="1" applyAlignment="1" applyProtection="1">
      <alignment horizontal="right" wrapText="1"/>
      <protection locked="0"/>
    </xf>
    <xf numFmtId="0" fontId="25" fillId="0" borderId="0" xfId="0" applyFont="1" applyFill="1" applyBorder="1" applyAlignment="1" applyProtection="1">
      <alignment horizontal="left" wrapText="1"/>
      <protection locked="0"/>
    </xf>
    <xf numFmtId="0" fontId="6" fillId="0" borderId="10" xfId="0" applyFont="1" applyBorder="1" applyAlignment="1">
      <alignment wrapText="1"/>
    </xf>
    <xf numFmtId="0" fontId="25" fillId="0" borderId="0" xfId="0" applyFont="1" applyFill="1" applyBorder="1" applyAlignment="1" applyProtection="1">
      <alignment wrapText="1"/>
    </xf>
    <xf numFmtId="0" fontId="25" fillId="0" borderId="0" xfId="0" applyFont="1" applyBorder="1" applyAlignment="1" applyProtection="1">
      <alignment wrapText="1"/>
    </xf>
    <xf numFmtId="0" fontId="24" fillId="0" borderId="0" xfId="0" applyFont="1" applyBorder="1" applyAlignment="1" applyProtection="1">
      <alignment wrapText="1"/>
      <protection locked="0"/>
    </xf>
    <xf numFmtId="0" fontId="25" fillId="0" borderId="0" xfId="8" applyFont="1" applyFill="1" applyBorder="1" applyAlignment="1" applyProtection="1">
      <alignment horizontal="left" vertical="top" wrapText="1"/>
      <protection locked="0"/>
    </xf>
    <xf numFmtId="0" fontId="25" fillId="0" borderId="0" xfId="0" applyFont="1" applyBorder="1" applyAlignment="1" applyProtection="1">
      <alignment horizontal="left" wrapText="1"/>
      <protection locked="0"/>
    </xf>
    <xf numFmtId="0" fontId="6" fillId="0" borderId="0" xfId="0" applyFont="1" applyFill="1" applyBorder="1" applyAlignment="1">
      <alignment wrapText="1"/>
    </xf>
    <xf numFmtId="0" fontId="24" fillId="8" borderId="5" xfId="0" applyFont="1" applyFill="1" applyBorder="1" applyAlignment="1" applyProtection="1">
      <alignment horizontal="right" wrapText="1"/>
      <protection locked="0"/>
    </xf>
    <xf numFmtId="0" fontId="24" fillId="8" borderId="6" xfId="0" applyFont="1" applyFill="1" applyBorder="1" applyAlignment="1" applyProtection="1">
      <alignment horizontal="right" wrapText="1"/>
      <protection locked="0"/>
    </xf>
    <xf numFmtId="0" fontId="24" fillId="8" borderId="10" xfId="0" applyFont="1" applyFill="1" applyBorder="1" applyAlignment="1" applyProtection="1">
      <alignment horizontal="right" wrapText="1"/>
      <protection locked="0"/>
    </xf>
    <xf numFmtId="0" fontId="24" fillId="0" borderId="5" xfId="0" applyFont="1" applyBorder="1" applyAlignment="1" applyProtection="1">
      <alignment horizontal="right" wrapText="1"/>
      <protection locked="0"/>
    </xf>
    <xf numFmtId="0" fontId="24" fillId="0" borderId="6" xfId="0" applyFont="1" applyBorder="1" applyAlignment="1" applyProtection="1">
      <alignment horizontal="right" wrapText="1"/>
      <protection locked="0"/>
    </xf>
    <xf numFmtId="0" fontId="24" fillId="0" borderId="10" xfId="0" applyFont="1" applyBorder="1" applyAlignment="1" applyProtection="1">
      <alignment horizontal="right" wrapText="1"/>
      <protection locked="0"/>
    </xf>
    <xf numFmtId="0" fontId="24" fillId="0" borderId="5" xfId="0" applyFont="1" applyFill="1" applyBorder="1" applyAlignment="1" applyProtection="1">
      <alignment horizontal="right" wrapText="1"/>
      <protection locked="0"/>
    </xf>
    <xf numFmtId="0" fontId="25" fillId="0" borderId="6" xfId="0" applyFont="1" applyBorder="1" applyAlignment="1" applyProtection="1">
      <alignment horizontal="right" wrapText="1"/>
      <protection locked="0"/>
    </xf>
    <xf numFmtId="0" fontId="25" fillId="0" borderId="10" xfId="0" applyFont="1" applyBorder="1" applyAlignment="1" applyProtection="1">
      <alignment horizontal="right" wrapText="1"/>
      <protection locked="0"/>
    </xf>
    <xf numFmtId="0" fontId="25" fillId="0" borderId="0" xfId="0" applyFont="1" applyBorder="1" applyAlignment="1" applyProtection="1">
      <alignment horizontal="left" wrapText="1"/>
    </xf>
    <xf numFmtId="0" fontId="24" fillId="0" borderId="0" xfId="0" applyFont="1" applyFill="1" applyBorder="1" applyAlignment="1" applyProtection="1">
      <alignment horizontal="center" wrapText="1"/>
      <protection locked="0"/>
    </xf>
    <xf numFmtId="0" fontId="24" fillId="0" borderId="4" xfId="0" applyFont="1" applyFill="1" applyBorder="1" applyAlignment="1" applyProtection="1">
      <alignment horizontal="center" wrapText="1"/>
      <protection locked="0"/>
    </xf>
    <xf numFmtId="0" fontId="25" fillId="0" borderId="0" xfId="0" applyFont="1" applyBorder="1" applyAlignment="1">
      <alignment horizontal="center" wrapText="1"/>
    </xf>
    <xf numFmtId="0" fontId="24" fillId="0" borderId="0" xfId="0" applyFont="1" applyBorder="1" applyAlignment="1" applyProtection="1">
      <alignment horizontal="right" wrapText="1"/>
      <protection locked="0"/>
    </xf>
    <xf numFmtId="0" fontId="24" fillId="0" borderId="13" xfId="0" applyFont="1" applyBorder="1" applyAlignment="1" applyProtection="1">
      <alignment horizontal="center" wrapText="1"/>
      <protection locked="0"/>
    </xf>
    <xf numFmtId="165" fontId="25" fillId="38" borderId="8" xfId="0" applyNumberFormat="1" applyFont="1" applyFill="1" applyBorder="1" applyAlignment="1" applyProtection="1">
      <alignment horizontal="center" wrapText="1"/>
      <protection locked="0"/>
    </xf>
    <xf numFmtId="165" fontId="25" fillId="38" borderId="9" xfId="0" applyNumberFormat="1" applyFont="1" applyFill="1" applyBorder="1" applyAlignment="1" applyProtection="1">
      <alignment horizontal="center" wrapText="1"/>
      <protection locked="0"/>
    </xf>
    <xf numFmtId="165" fontId="25" fillId="38" borderId="7" xfId="0" applyNumberFormat="1" applyFont="1" applyFill="1" applyBorder="1" applyAlignment="1" applyProtection="1">
      <alignment horizontal="center" wrapText="1"/>
      <protection locked="0"/>
    </xf>
    <xf numFmtId="0" fontId="24" fillId="38" borderId="5" xfId="0" applyFont="1" applyFill="1" applyBorder="1" applyAlignment="1" applyProtection="1">
      <alignment horizontal="right" wrapText="1"/>
      <protection locked="0"/>
    </xf>
    <xf numFmtId="0" fontId="24" fillId="38" borderId="6" xfId="0" applyFont="1" applyFill="1" applyBorder="1" applyAlignment="1" applyProtection="1">
      <alignment horizontal="right" wrapText="1"/>
      <protection locked="0"/>
    </xf>
    <xf numFmtId="0" fontId="24" fillId="38" borderId="10" xfId="0" applyFont="1" applyFill="1" applyBorder="1" applyAlignment="1" applyProtection="1">
      <alignment horizontal="right" wrapText="1"/>
      <protection locked="0"/>
    </xf>
    <xf numFmtId="167" fontId="25" fillId="38" borderId="5" xfId="0" applyNumberFormat="1" applyFont="1" applyFill="1" applyBorder="1" applyAlignment="1" applyProtection="1">
      <alignment wrapText="1"/>
      <protection locked="0"/>
    </xf>
    <xf numFmtId="0" fontId="25" fillId="38" borderId="10" xfId="0" applyFont="1" applyFill="1" applyBorder="1" applyAlignment="1" applyProtection="1">
      <alignment wrapText="1"/>
      <protection locked="0"/>
    </xf>
    <xf numFmtId="0" fontId="24" fillId="0" borderId="3" xfId="0" applyFont="1" applyBorder="1" applyAlignment="1" applyProtection="1">
      <alignment wrapText="1"/>
      <protection locked="0"/>
    </xf>
    <xf numFmtId="0" fontId="25" fillId="0" borderId="4" xfId="0" applyFont="1" applyBorder="1" applyAlignment="1">
      <alignment wrapText="1"/>
    </xf>
    <xf numFmtId="167" fontId="25" fillId="4" borderId="8" xfId="0" applyNumberFormat="1" applyFont="1" applyFill="1" applyBorder="1" applyAlignment="1" applyProtection="1">
      <alignment wrapText="1"/>
      <protection locked="0"/>
    </xf>
    <xf numFmtId="0" fontId="25" fillId="4" borderId="7" xfId="0" applyFont="1" applyFill="1" applyBorder="1" applyAlignment="1">
      <alignment wrapText="1"/>
    </xf>
    <xf numFmtId="167" fontId="24" fillId="3" borderId="5" xfId="0" applyNumberFormat="1" applyFont="1" applyFill="1" applyBorder="1" applyAlignment="1" applyProtection="1">
      <alignment horizontal="right" wrapText="1"/>
      <protection locked="0"/>
    </xf>
    <xf numFmtId="0" fontId="24"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4" fontId="24" fillId="0" borderId="3" xfId="0" applyNumberFormat="1" applyFont="1" applyBorder="1" applyAlignment="1" applyProtection="1">
      <alignment horizontal="left" wrapText="1"/>
      <protection locked="0"/>
    </xf>
    <xf numFmtId="0" fontId="24" fillId="0" borderId="4" xfId="0" applyFont="1" applyBorder="1" applyAlignment="1">
      <alignment wrapText="1"/>
    </xf>
    <xf numFmtId="164" fontId="24" fillId="0" borderId="3" xfId="9" applyNumberFormat="1" applyFont="1" applyFill="1" applyBorder="1" applyAlignment="1" applyProtection="1">
      <alignment horizontal="left" wrapText="1"/>
    </xf>
    <xf numFmtId="164" fontId="24" fillId="0" borderId="4" xfId="9" applyNumberFormat="1" applyFont="1" applyFill="1" applyBorder="1" applyAlignment="1" applyProtection="1">
      <alignment horizontal="left" wrapText="1"/>
    </xf>
    <xf numFmtId="0" fontId="29" fillId="0" borderId="0" xfId="0" applyFont="1" applyAlignment="1" applyProtection="1">
      <alignment wrapText="1"/>
      <protection locked="0"/>
    </xf>
    <xf numFmtId="167" fontId="24" fillId="8" borderId="5" xfId="0" applyNumberFormat="1" applyFont="1" applyFill="1" applyBorder="1" applyAlignment="1" applyProtection="1">
      <alignment wrapText="1"/>
      <protection locked="0"/>
    </xf>
    <xf numFmtId="0" fontId="25" fillId="8" borderId="10" xfId="0" applyFont="1" applyFill="1" applyBorder="1" applyAlignment="1">
      <alignment wrapText="1"/>
    </xf>
    <xf numFmtId="14" fontId="24" fillId="0" borderId="0" xfId="0" applyNumberFormat="1" applyFont="1" applyAlignment="1" applyProtection="1">
      <alignment horizontal="center" wrapText="1"/>
      <protection locked="0"/>
    </xf>
    <xf numFmtId="14" fontId="24" fillId="0" borderId="9" xfId="0" applyNumberFormat="1" applyFont="1" applyBorder="1" applyAlignment="1" applyProtection="1">
      <alignment horizontal="center" wrapText="1"/>
      <protection locked="0"/>
    </xf>
    <xf numFmtId="0" fontId="24" fillId="0" borderId="12" xfId="0" applyFont="1" applyBorder="1" applyAlignment="1" applyProtection="1">
      <alignment horizontal="center" vertical="center" wrapText="1"/>
      <protection locked="0"/>
    </xf>
    <xf numFmtId="0" fontId="6" fillId="0" borderId="14" xfId="0" applyFont="1" applyBorder="1" applyAlignment="1">
      <alignment vertical="center" wrapText="1"/>
    </xf>
    <xf numFmtId="0" fontId="24" fillId="0" borderId="0" xfId="0" applyFont="1" applyAlignment="1" applyProtection="1">
      <alignment horizontal="center" wrapText="1"/>
      <protection locked="0"/>
    </xf>
    <xf numFmtId="0" fontId="25" fillId="0" borderId="0" xfId="0" applyFont="1" applyAlignment="1">
      <alignment horizontal="center" wrapText="1"/>
    </xf>
    <xf numFmtId="0" fontId="25" fillId="0" borderId="3" xfId="0" applyFont="1" applyBorder="1" applyAlignment="1" applyProtection="1">
      <alignment wrapText="1"/>
    </xf>
    <xf numFmtId="0" fontId="25" fillId="0" borderId="13" xfId="0" applyFont="1" applyBorder="1" applyAlignment="1" applyProtection="1">
      <alignment wrapText="1"/>
      <protection locked="0"/>
    </xf>
    <xf numFmtId="0" fontId="25" fillId="0" borderId="14" xfId="0" applyFont="1" applyBorder="1" applyAlignment="1" applyProtection="1">
      <alignment wrapText="1"/>
      <protection locked="0"/>
    </xf>
    <xf numFmtId="0" fontId="25" fillId="0" borderId="0" xfId="0" applyFont="1" applyBorder="1" applyAlignment="1" applyProtection="1">
      <alignment horizontal="left" vertical="top" wrapText="1"/>
      <protection locked="0"/>
    </xf>
    <xf numFmtId="0" fontId="25" fillId="0" borderId="0" xfId="0" applyFont="1" applyFill="1" applyBorder="1" applyAlignment="1" applyProtection="1">
      <alignment horizontal="center" wrapText="1"/>
      <protection locked="0"/>
    </xf>
    <xf numFmtId="165" fontId="25" fillId="0" borderId="3" xfId="0" applyNumberFormat="1" applyFont="1" applyFill="1" applyBorder="1" applyAlignment="1" applyProtection="1">
      <alignment horizontal="left" wrapText="1"/>
      <protection locked="0"/>
    </xf>
    <xf numFmtId="0" fontId="6" fillId="0" borderId="6" xfId="0" applyFont="1" applyBorder="1" applyAlignment="1">
      <alignment horizontal="right" wrapText="1"/>
    </xf>
    <xf numFmtId="0" fontId="6" fillId="0" borderId="10" xfId="0" applyFont="1" applyBorder="1" applyAlignment="1">
      <alignment horizontal="right" wrapText="1"/>
    </xf>
    <xf numFmtId="167" fontId="25" fillId="0" borderId="5" xfId="0" applyNumberFormat="1" applyFont="1" applyFill="1" applyBorder="1" applyAlignment="1" applyProtection="1">
      <alignment horizontal="right" wrapText="1"/>
      <protection locked="0"/>
    </xf>
    <xf numFmtId="167" fontId="25" fillId="0" borderId="10" xfId="0" applyNumberFormat="1" applyFont="1" applyFill="1" applyBorder="1" applyAlignment="1" applyProtection="1">
      <alignment horizontal="right" wrapText="1"/>
      <protection locked="0"/>
    </xf>
    <xf numFmtId="167" fontId="24" fillId="3" borderId="5" xfId="0" applyNumberFormat="1" applyFont="1" applyFill="1" applyBorder="1" applyAlignment="1" applyProtection="1">
      <alignment wrapText="1"/>
      <protection locked="0"/>
    </xf>
    <xf numFmtId="4" fontId="24" fillId="0" borderId="12" xfId="0" applyNumberFormat="1" applyFont="1" applyBorder="1" applyAlignment="1" applyProtection="1">
      <alignment horizontal="center" wrapText="1"/>
      <protection locked="0"/>
    </xf>
    <xf numFmtId="0" fontId="10" fillId="0" borderId="14" xfId="0" applyFont="1" applyBorder="1" applyAlignment="1">
      <alignment horizontal="center" wrapText="1"/>
    </xf>
    <xf numFmtId="0" fontId="24" fillId="0" borderId="6" xfId="0" applyFont="1" applyFill="1" applyBorder="1" applyAlignment="1" applyProtection="1">
      <alignment horizontal="right" wrapText="1"/>
      <protection locked="0"/>
    </xf>
    <xf numFmtId="0" fontId="24" fillId="0" borderId="10" xfId="0" applyFont="1" applyFill="1" applyBorder="1" applyAlignment="1" applyProtection="1">
      <alignment horizontal="right" wrapText="1"/>
      <protection locked="0"/>
    </xf>
    <xf numFmtId="0" fontId="24" fillId="3" borderId="6" xfId="0" applyFont="1" applyFill="1" applyBorder="1" applyAlignment="1" applyProtection="1">
      <alignment horizontal="right" wrapText="1"/>
      <protection locked="0"/>
    </xf>
    <xf numFmtId="0" fontId="25" fillId="0" borderId="6" xfId="0" applyFont="1" applyBorder="1" applyAlignment="1">
      <alignment horizontal="right" wrapText="1"/>
    </xf>
    <xf numFmtId="0" fontId="24" fillId="0" borderId="6" xfId="0" applyFont="1" applyBorder="1" applyAlignment="1">
      <alignment wrapText="1"/>
    </xf>
    <xf numFmtId="0" fontId="24" fillId="0" borderId="10" xfId="0" applyFont="1" applyBorder="1" applyAlignment="1">
      <alignment wrapText="1"/>
    </xf>
    <xf numFmtId="0" fontId="24" fillId="0" borderId="6" xfId="0" applyFont="1" applyFill="1" applyBorder="1" applyAlignment="1" applyProtection="1">
      <alignment horizontal="left" wrapText="1"/>
      <protection locked="0"/>
    </xf>
    <xf numFmtId="164" fontId="24" fillId="0" borderId="3" xfId="9" applyNumberFormat="1" applyFont="1" applyFill="1" applyBorder="1" applyAlignment="1" applyProtection="1">
      <alignment horizontal="left" wrapText="1"/>
      <protection locked="0"/>
    </xf>
    <xf numFmtId="164" fontId="24" fillId="0" borderId="4" xfId="9" applyNumberFormat="1" applyFont="1" applyFill="1" applyBorder="1" applyAlignment="1" applyProtection="1">
      <alignment horizontal="left" wrapText="1"/>
      <protection locked="0"/>
    </xf>
    <xf numFmtId="0" fontId="24" fillId="0" borderId="12" xfId="0" applyFont="1" applyBorder="1" applyAlignment="1" applyProtection="1">
      <alignment horizontal="left" wrapText="1"/>
      <protection locked="0"/>
    </xf>
    <xf numFmtId="0" fontId="24" fillId="0" borderId="14" xfId="0" applyFont="1" applyBorder="1" applyAlignment="1" applyProtection="1">
      <alignment horizontal="left" wrapText="1"/>
      <protection locked="0"/>
    </xf>
    <xf numFmtId="0" fontId="24" fillId="0" borderId="9" xfId="0" applyFont="1" applyBorder="1" applyAlignment="1" applyProtection="1">
      <alignment horizontal="center" wrapText="1"/>
      <protection locked="0"/>
    </xf>
    <xf numFmtId="0" fontId="24" fillId="0" borderId="7" xfId="0" applyFont="1" applyBorder="1" applyAlignment="1" applyProtection="1">
      <alignment horizontal="center" wrapText="1"/>
      <protection locked="0"/>
    </xf>
    <xf numFmtId="0" fontId="25" fillId="0" borderId="0" xfId="0" applyFont="1" applyBorder="1" applyAlignment="1" applyProtection="1">
      <alignment horizontal="center" wrapText="1"/>
    </xf>
    <xf numFmtId="0" fontId="25" fillId="0" borderId="4" xfId="0" applyFont="1" applyBorder="1" applyAlignment="1" applyProtection="1">
      <alignment horizontal="center" wrapText="1"/>
    </xf>
    <xf numFmtId="0" fontId="25" fillId="0" borderId="7" xfId="0" applyFont="1" applyBorder="1" applyAlignment="1" applyProtection="1">
      <alignment horizontal="center" wrapText="1"/>
      <protection locked="0"/>
    </xf>
    <xf numFmtId="4" fontId="24" fillId="0" borderId="0" xfId="0" applyNumberFormat="1" applyFont="1" applyFill="1" applyBorder="1" applyAlignment="1" applyProtection="1">
      <alignment horizontal="left" wrapText="1"/>
      <protection locked="0"/>
    </xf>
    <xf numFmtId="0" fontId="24" fillId="0" borderId="0" xfId="0" applyFont="1" applyFill="1" applyBorder="1" applyAlignment="1" applyProtection="1">
      <alignment horizontal="left" wrapText="1"/>
      <protection locked="0"/>
    </xf>
    <xf numFmtId="0" fontId="25" fillId="0" borderId="8" xfId="0" applyFont="1" applyBorder="1" applyAlignment="1" applyProtection="1">
      <alignment wrapText="1"/>
      <protection locked="0"/>
    </xf>
    <xf numFmtId="0" fontId="25" fillId="0" borderId="7" xfId="0" applyFont="1" applyBorder="1" applyAlignment="1" applyProtection="1">
      <alignment wrapText="1"/>
      <protection locked="0"/>
    </xf>
    <xf numFmtId="0" fontId="24" fillId="0" borderId="8" xfId="0" applyFont="1" applyBorder="1" applyAlignment="1" applyProtection="1">
      <alignment horizontal="center" wrapText="1"/>
      <protection locked="0"/>
    </xf>
    <xf numFmtId="0" fontId="24" fillId="0" borderId="14" xfId="0" applyFont="1" applyFill="1" applyBorder="1" applyAlignment="1" applyProtection="1">
      <alignment horizontal="left" wrapText="1"/>
      <protection locked="0"/>
    </xf>
    <xf numFmtId="0" fontId="25" fillId="0" borderId="5" xfId="0" applyFont="1" applyBorder="1" applyAlignment="1" applyProtection="1">
      <alignment horizontal="center" wrapText="1"/>
      <protection locked="0"/>
    </xf>
    <xf numFmtId="0" fontId="25" fillId="0" borderId="6" xfId="0" applyFont="1" applyBorder="1" applyAlignment="1" applyProtection="1">
      <alignment horizontal="center" wrapText="1"/>
      <protection locked="0"/>
    </xf>
    <xf numFmtId="0" fontId="25" fillId="0" borderId="10" xfId="0" applyFont="1" applyBorder="1" applyAlignment="1" applyProtection="1">
      <alignment horizontal="center" wrapText="1"/>
      <protection locked="0"/>
    </xf>
    <xf numFmtId="0" fontId="24" fillId="38" borderId="9" xfId="0" applyFont="1" applyFill="1" applyBorder="1" applyAlignment="1" applyProtection="1">
      <alignment horizontal="right" wrapText="1"/>
      <protection locked="0"/>
    </xf>
    <xf numFmtId="0" fontId="24" fillId="38" borderId="7" xfId="0" applyFont="1" applyFill="1" applyBorder="1" applyAlignment="1" applyProtection="1">
      <alignment horizontal="right" wrapText="1"/>
      <protection locked="0"/>
    </xf>
    <xf numFmtId="0" fontId="24" fillId="0" borderId="14" xfId="0" applyFont="1" applyBorder="1" applyAlignment="1" applyProtection="1">
      <alignment horizontal="center" wrapText="1"/>
      <protection locked="0"/>
    </xf>
    <xf numFmtId="0" fontId="24" fillId="0" borderId="4" xfId="0" applyFont="1" applyBorder="1" applyAlignment="1" applyProtection="1">
      <alignment horizontal="center" wrapText="1"/>
      <protection locked="0"/>
    </xf>
    <xf numFmtId="165" fontId="25" fillId="38" borderId="5" xfId="0" applyNumberFormat="1" applyFont="1" applyFill="1" applyBorder="1" applyAlignment="1" applyProtection="1">
      <alignment horizontal="center" wrapText="1"/>
      <protection locked="0"/>
    </xf>
    <xf numFmtId="165" fontId="25" fillId="38" borderId="6" xfId="0" applyNumberFormat="1" applyFont="1" applyFill="1" applyBorder="1" applyAlignment="1" applyProtection="1">
      <alignment horizontal="center" wrapText="1"/>
      <protection locked="0"/>
    </xf>
    <xf numFmtId="167" fontId="24" fillId="2" borderId="8" xfId="0" applyNumberFormat="1" applyFont="1" applyFill="1" applyBorder="1" applyAlignment="1" applyProtection="1">
      <alignment wrapText="1"/>
      <protection locked="0"/>
    </xf>
    <xf numFmtId="0" fontId="24" fillId="0" borderId="12" xfId="0" applyFont="1" applyBorder="1" applyAlignment="1" applyProtection="1">
      <alignment horizontal="center" wrapText="1"/>
      <protection locked="0"/>
    </xf>
    <xf numFmtId="0" fontId="6" fillId="0" borderId="14" xfId="0" applyFont="1" applyBorder="1" applyAlignment="1">
      <alignment horizontal="center" wrapText="1"/>
    </xf>
    <xf numFmtId="0" fontId="44" fillId="0" borderId="13" xfId="0" applyFont="1" applyBorder="1" applyAlignment="1" applyProtection="1">
      <alignment horizontal="center" wrapText="1"/>
      <protection locked="0"/>
    </xf>
    <xf numFmtId="0" fontId="44" fillId="0" borderId="0" xfId="0" applyFont="1" applyBorder="1" applyAlignment="1" applyProtection="1">
      <alignment horizontal="center" wrapText="1"/>
      <protection locked="0"/>
    </xf>
    <xf numFmtId="0" fontId="6" fillId="0" borderId="16" xfId="0" applyFont="1" applyBorder="1" applyAlignment="1">
      <alignment horizontal="center" vertical="center" wrapText="1"/>
    </xf>
    <xf numFmtId="0" fontId="24" fillId="0" borderId="9" xfId="0" applyFont="1" applyBorder="1" applyAlignment="1">
      <alignment wrapText="1"/>
    </xf>
    <xf numFmtId="0" fontId="24" fillId="0" borderId="7" xfId="0" applyFont="1" applyBorder="1" applyAlignment="1">
      <alignment wrapText="1"/>
    </xf>
    <xf numFmtId="167" fontId="24" fillId="38" borderId="5" xfId="0" applyNumberFormat="1" applyFont="1" applyFill="1" applyBorder="1" applyAlignment="1" applyProtection="1">
      <alignment wrapText="1"/>
      <protection locked="0"/>
    </xf>
    <xf numFmtId="0" fontId="24" fillId="38" borderId="10" xfId="0" applyFont="1" applyFill="1" applyBorder="1" applyAlignment="1" applyProtection="1">
      <alignment wrapText="1"/>
      <protection locked="0"/>
    </xf>
    <xf numFmtId="0" fontId="12" fillId="0" borderId="10" xfId="0" applyFont="1" applyBorder="1" applyAlignment="1" applyProtection="1">
      <alignment wrapText="1"/>
      <protection locked="0"/>
    </xf>
    <xf numFmtId="0" fontId="12" fillId="4" borderId="4" xfId="0" applyFont="1" applyFill="1" applyBorder="1" applyAlignment="1" applyProtection="1">
      <alignment wrapText="1"/>
      <protection locked="0"/>
    </xf>
    <xf numFmtId="0" fontId="12" fillId="0" borderId="10" xfId="0" applyFont="1" applyBorder="1" applyAlignment="1" applyProtection="1">
      <alignment horizontal="right" wrapText="1"/>
      <protection locked="0"/>
    </xf>
    <xf numFmtId="167" fontId="24" fillId="3" borderId="10" xfId="0" applyNumberFormat="1" applyFont="1" applyFill="1" applyBorder="1" applyAlignment="1" applyProtection="1">
      <alignment horizontal="right" wrapText="1"/>
      <protection locked="0"/>
    </xf>
    <xf numFmtId="0" fontId="12" fillId="0" borderId="0" xfId="0" applyFont="1" applyBorder="1" applyAlignment="1" applyProtection="1">
      <alignment wrapText="1"/>
      <protection locked="0"/>
    </xf>
    <xf numFmtId="0" fontId="12" fillId="0" borderId="4" xfId="0" applyFont="1" applyBorder="1" applyAlignment="1" applyProtection="1">
      <alignment wrapText="1"/>
      <protection locked="0"/>
    </xf>
    <xf numFmtId="0" fontId="20" fillId="2" borderId="5" xfId="0" applyFont="1" applyFill="1" applyBorder="1" applyAlignment="1">
      <alignment horizontal="right" wrapText="1"/>
    </xf>
    <xf numFmtId="0" fontId="20" fillId="2" borderId="6" xfId="0" applyFont="1" applyFill="1" applyBorder="1" applyAlignment="1">
      <alignment horizontal="right" wrapText="1"/>
    </xf>
    <xf numFmtId="0" fontId="20" fillId="2" borderId="10" xfId="0" applyFont="1" applyFill="1" applyBorder="1" applyAlignment="1">
      <alignment horizontal="right" wrapText="1"/>
    </xf>
    <xf numFmtId="167" fontId="25" fillId="6" borderId="5" xfId="0" applyNumberFormat="1" applyFont="1" applyFill="1" applyBorder="1" applyAlignment="1" applyProtection="1">
      <alignment wrapText="1"/>
      <protection locked="0"/>
    </xf>
    <xf numFmtId="0" fontId="12" fillId="0" borderId="0" xfId="0" applyNumberFormat="1" applyFont="1" applyBorder="1" applyAlignment="1" applyProtection="1">
      <alignment horizontal="right" wrapText="1"/>
      <protection locked="0"/>
    </xf>
    <xf numFmtId="0" fontId="12" fillId="0" borderId="4" xfId="0" applyNumberFormat="1" applyFont="1" applyBorder="1" applyAlignment="1" applyProtection="1">
      <alignment horizontal="right" wrapText="1"/>
      <protection locked="0"/>
    </xf>
    <xf numFmtId="0" fontId="25" fillId="0" borderId="9" xfId="0" applyNumberFormat="1" applyFont="1" applyBorder="1" applyAlignment="1" applyProtection="1">
      <alignment horizontal="right" wrapText="1"/>
      <protection locked="0"/>
    </xf>
    <xf numFmtId="0" fontId="12" fillId="0" borderId="9" xfId="0" applyNumberFormat="1" applyFont="1" applyBorder="1" applyAlignment="1" applyProtection="1">
      <alignment horizontal="right" wrapText="1"/>
      <protection locked="0"/>
    </xf>
    <xf numFmtId="0" fontId="12" fillId="0" borderId="7" xfId="0" applyNumberFormat="1" applyFont="1" applyBorder="1" applyAlignment="1" applyProtection="1">
      <alignment horizontal="right" wrapText="1"/>
      <protection locked="0"/>
    </xf>
    <xf numFmtId="0" fontId="24" fillId="2" borderId="9" xfId="0" applyFont="1" applyFill="1" applyBorder="1" applyAlignment="1" applyProtection="1">
      <alignment horizontal="right" wrapText="1"/>
      <protection locked="0"/>
    </xf>
    <xf numFmtId="0" fontId="12" fillId="0" borderId="9" xfId="0" applyFont="1" applyBorder="1" applyAlignment="1">
      <alignment wrapText="1"/>
    </xf>
    <xf numFmtId="0" fontId="12" fillId="0" borderId="7" xfId="0" applyFont="1" applyBorder="1" applyAlignment="1">
      <alignment wrapText="1"/>
    </xf>
    <xf numFmtId="0" fontId="12" fillId="0" borderId="13" xfId="0" applyFont="1" applyBorder="1" applyAlignment="1">
      <alignment wrapText="1"/>
    </xf>
    <xf numFmtId="0" fontId="12" fillId="0" borderId="14" xfId="0" applyFont="1" applyBorder="1" applyAlignment="1">
      <alignment wrapText="1"/>
    </xf>
    <xf numFmtId="0" fontId="12" fillId="0" borderId="7" xfId="0" applyFont="1" applyBorder="1" applyAlignment="1" applyProtection="1">
      <alignment wrapText="1"/>
      <protection locked="0"/>
    </xf>
    <xf numFmtId="0" fontId="12" fillId="0" borderId="10" xfId="0" applyFont="1" applyBorder="1" applyAlignment="1">
      <alignment wrapText="1"/>
    </xf>
    <xf numFmtId="0" fontId="20" fillId="0" borderId="5" xfId="0" applyFont="1" applyBorder="1" applyAlignment="1" applyProtection="1">
      <alignment horizontal="right" wrapText="1"/>
      <protection locked="0"/>
    </xf>
    <xf numFmtId="0" fontId="20" fillId="0" borderId="6" xfId="0" applyFont="1" applyBorder="1" applyAlignment="1" applyProtection="1">
      <alignment horizontal="right" wrapText="1"/>
      <protection locked="0"/>
    </xf>
    <xf numFmtId="0" fontId="20" fillId="0" borderId="10" xfId="0" applyFont="1" applyBorder="1" applyAlignment="1" applyProtection="1">
      <alignment horizontal="right" wrapText="1"/>
      <protection locked="0"/>
    </xf>
    <xf numFmtId="0" fontId="12" fillId="0" borderId="0" xfId="0" applyFont="1" applyBorder="1" applyAlignment="1" applyProtection="1">
      <alignment wrapText="1"/>
    </xf>
    <xf numFmtId="0" fontId="12" fillId="0" borderId="0" xfId="0" applyFont="1" applyBorder="1" applyAlignment="1">
      <alignment wrapText="1"/>
    </xf>
    <xf numFmtId="0" fontId="12" fillId="8" borderId="10" xfId="0" applyFont="1" applyFill="1" applyBorder="1" applyAlignment="1">
      <alignment wrapText="1"/>
    </xf>
    <xf numFmtId="0" fontId="12" fillId="0" borderId="0" xfId="0" applyFont="1" applyBorder="1" applyAlignment="1" applyProtection="1">
      <alignment horizontal="left" wrapText="1"/>
    </xf>
    <xf numFmtId="0" fontId="12" fillId="0" borderId="6" xfId="0" applyFont="1" applyBorder="1" applyAlignment="1" applyProtection="1">
      <alignment horizontal="right" wrapText="1"/>
      <protection locked="0"/>
    </xf>
    <xf numFmtId="0" fontId="12" fillId="0" borderId="0" xfId="0" applyFont="1" applyFill="1" applyBorder="1" applyAlignment="1" applyProtection="1">
      <alignment horizontal="left" wrapText="1"/>
      <protection locked="0"/>
    </xf>
    <xf numFmtId="0" fontId="12" fillId="0" borderId="0" xfId="0" applyFont="1" applyBorder="1" applyAlignment="1">
      <alignment horizontal="center" wrapText="1"/>
    </xf>
    <xf numFmtId="0" fontId="12" fillId="0" borderId="0" xfId="0" applyFont="1" applyBorder="1" applyAlignment="1" applyProtection="1">
      <alignment horizontal="left" wrapText="1"/>
      <protection locked="0"/>
    </xf>
    <xf numFmtId="0" fontId="0" fillId="0" borderId="7" xfId="0" applyBorder="1" applyAlignment="1">
      <alignment horizontal="left" wrapText="1"/>
    </xf>
    <xf numFmtId="0" fontId="0" fillId="0" borderId="14" xfId="0" applyBorder="1" applyAlignment="1">
      <alignment horizontal="center" wrapText="1"/>
    </xf>
    <xf numFmtId="0" fontId="12" fillId="0" borderId="0" xfId="0" applyFont="1" applyAlignment="1">
      <alignment wrapText="1"/>
    </xf>
    <xf numFmtId="0" fontId="12" fillId="0" borderId="0" xfId="0" applyFont="1" applyFill="1" applyBorder="1" applyAlignment="1">
      <alignment wrapText="1"/>
    </xf>
    <xf numFmtId="0" fontId="0" fillId="0" borderId="16" xfId="0" applyBorder="1" applyAlignment="1">
      <alignment horizontal="center" vertical="center" wrapText="1"/>
    </xf>
    <xf numFmtId="0" fontId="25" fillId="6" borderId="5" xfId="0" applyFont="1" applyFill="1" applyBorder="1" applyAlignment="1" applyProtection="1">
      <alignment horizontal="left" wrapText="1"/>
      <protection locked="0"/>
    </xf>
    <xf numFmtId="0" fontId="25" fillId="6" borderId="6" xfId="0" applyFont="1" applyFill="1" applyBorder="1" applyAlignment="1" applyProtection="1">
      <alignment horizontal="left" wrapText="1"/>
      <protection locked="0"/>
    </xf>
    <xf numFmtId="0" fontId="25" fillId="6" borderId="10" xfId="0" applyFont="1" applyFill="1" applyBorder="1" applyAlignment="1" applyProtection="1">
      <alignment horizontal="left" wrapText="1"/>
      <protection locked="0"/>
    </xf>
    <xf numFmtId="0" fontId="12" fillId="0" borderId="0" xfId="0" applyFont="1" applyAlignment="1">
      <alignment horizontal="center" wrapText="1"/>
    </xf>
    <xf numFmtId="0" fontId="12" fillId="0" borderId="13" xfId="0" applyFont="1" applyBorder="1" applyAlignment="1" applyProtection="1">
      <alignment wrapText="1"/>
      <protection locked="0"/>
    </xf>
    <xf numFmtId="0" fontId="12" fillId="0" borderId="14" xfId="0" applyFont="1" applyBorder="1" applyAlignment="1" applyProtection="1">
      <alignment wrapText="1"/>
      <protection locked="0"/>
    </xf>
    <xf numFmtId="0" fontId="20" fillId="0" borderId="5" xfId="0" applyFont="1" applyFill="1" applyBorder="1" applyAlignment="1" applyProtection="1">
      <alignment horizontal="right" wrapText="1"/>
      <protection locked="0"/>
    </xf>
    <xf numFmtId="0" fontId="12" fillId="0" borderId="0" xfId="0" applyFont="1" applyFill="1" applyBorder="1" applyAlignment="1" applyProtection="1">
      <alignment horizontal="center" wrapText="1"/>
      <protection locked="0"/>
    </xf>
    <xf numFmtId="0" fontId="12" fillId="0" borderId="3" xfId="0" applyFont="1" applyBorder="1" applyAlignment="1" applyProtection="1">
      <alignment horizontal="center" wrapText="1"/>
      <protection locked="0"/>
    </xf>
    <xf numFmtId="0" fontId="12" fillId="0" borderId="0" xfId="0" applyFont="1" applyBorder="1" applyAlignment="1" applyProtection="1">
      <alignment horizontal="center" wrapText="1"/>
      <protection locked="0"/>
    </xf>
    <xf numFmtId="0" fontId="12" fillId="0" borderId="4" xfId="0" applyFont="1" applyBorder="1" applyAlignment="1" applyProtection="1">
      <alignment horizontal="center" wrapText="1"/>
      <protection locked="0"/>
    </xf>
    <xf numFmtId="0" fontId="20" fillId="0" borderId="6" xfId="0" applyFont="1" applyFill="1" applyBorder="1" applyAlignment="1" applyProtection="1">
      <alignment horizontal="right" wrapText="1"/>
      <protection locked="0"/>
    </xf>
    <xf numFmtId="0" fontId="20" fillId="0" borderId="10" xfId="0" applyFont="1" applyFill="1" applyBorder="1" applyAlignment="1" applyProtection="1">
      <alignment horizontal="right" wrapText="1"/>
      <protection locked="0"/>
    </xf>
    <xf numFmtId="167" fontId="24" fillId="9" borderId="5" xfId="0" applyNumberFormat="1" applyFont="1" applyFill="1" applyBorder="1" applyAlignment="1" applyProtection="1">
      <alignment horizontal="right" wrapText="1"/>
      <protection locked="0"/>
    </xf>
    <xf numFmtId="167" fontId="24" fillId="9" borderId="10" xfId="0" applyNumberFormat="1" applyFont="1" applyFill="1" applyBorder="1" applyAlignment="1" applyProtection="1">
      <alignment horizontal="right" wrapText="1"/>
      <protection locked="0"/>
    </xf>
    <xf numFmtId="167" fontId="24" fillId="35" borderId="5" xfId="0" applyNumberFormat="1" applyFont="1" applyFill="1" applyBorder="1" applyAlignment="1" applyProtection="1">
      <alignment horizontal="right" wrapText="1"/>
      <protection locked="0"/>
    </xf>
    <xf numFmtId="167" fontId="24" fillId="35" borderId="10" xfId="0" applyNumberFormat="1" applyFont="1" applyFill="1" applyBorder="1" applyAlignment="1" applyProtection="1">
      <alignment horizontal="right" wrapText="1"/>
      <protection locked="0"/>
    </xf>
    <xf numFmtId="167" fontId="24" fillId="9" borderId="5" xfId="0" applyNumberFormat="1" applyFont="1" applyFill="1" applyBorder="1" applyAlignment="1" applyProtection="1">
      <alignment horizontal="center" wrapText="1"/>
      <protection locked="0"/>
    </xf>
    <xf numFmtId="167" fontId="24" fillId="9" borderId="10" xfId="0" applyNumberFormat="1" applyFont="1" applyFill="1" applyBorder="1" applyAlignment="1" applyProtection="1">
      <alignment horizontal="center" wrapText="1"/>
      <protection locked="0"/>
    </xf>
    <xf numFmtId="4" fontId="25" fillId="0" borderId="5" xfId="0" applyNumberFormat="1" applyFont="1" applyBorder="1" applyAlignment="1" applyProtection="1">
      <alignment horizontal="center" wrapText="1"/>
      <protection locked="0"/>
    </xf>
    <xf numFmtId="4" fontId="25" fillId="0" borderId="10" xfId="0" applyNumberFormat="1" applyFont="1" applyBorder="1" applyAlignment="1" applyProtection="1">
      <alignment horizontal="center" wrapText="1"/>
      <protection locked="0"/>
    </xf>
    <xf numFmtId="167" fontId="24" fillId="17" borderId="5" xfId="0" applyNumberFormat="1" applyFont="1" applyFill="1" applyBorder="1" applyAlignment="1" applyProtection="1">
      <alignment horizontal="right" wrapText="1"/>
      <protection locked="0"/>
    </xf>
    <xf numFmtId="167" fontId="24" fillId="17" borderId="10" xfId="0" applyNumberFormat="1" applyFont="1" applyFill="1" applyBorder="1" applyAlignment="1" applyProtection="1">
      <alignment horizontal="right" wrapText="1"/>
      <protection locked="0"/>
    </xf>
    <xf numFmtId="167" fontId="25" fillId="19" borderId="3" xfId="0" applyNumberFormat="1" applyFont="1" applyFill="1" applyBorder="1" applyAlignment="1" applyProtection="1">
      <alignment wrapText="1"/>
      <protection locked="0"/>
    </xf>
    <xf numFmtId="0" fontId="25" fillId="19" borderId="4" xfId="0" applyFont="1" applyFill="1" applyBorder="1" applyAlignment="1" applyProtection="1">
      <alignment wrapText="1"/>
      <protection locked="0"/>
    </xf>
    <xf numFmtId="167" fontId="25" fillId="26" borderId="3" xfId="0" applyNumberFormat="1" applyFont="1" applyFill="1" applyBorder="1" applyAlignment="1" applyProtection="1">
      <alignment wrapText="1"/>
      <protection locked="0"/>
    </xf>
    <xf numFmtId="0" fontId="25" fillId="26" borderId="4" xfId="0" applyFont="1" applyFill="1" applyBorder="1" applyAlignment="1" applyProtection="1">
      <alignment wrapText="1"/>
      <protection locked="0"/>
    </xf>
    <xf numFmtId="167" fontId="25" fillId="20" borderId="3" xfId="0" applyNumberFormat="1" applyFont="1" applyFill="1" applyBorder="1" applyAlignment="1" applyProtection="1">
      <alignment wrapText="1"/>
      <protection locked="0"/>
    </xf>
    <xf numFmtId="0" fontId="25" fillId="20" borderId="4" xfId="0" applyFont="1" applyFill="1" applyBorder="1" applyAlignment="1" applyProtection="1">
      <alignment wrapText="1"/>
      <protection locked="0"/>
    </xf>
    <xf numFmtId="167" fontId="25" fillId="37" borderId="3" xfId="0" applyNumberFormat="1" applyFont="1" applyFill="1" applyBorder="1" applyAlignment="1" applyProtection="1">
      <alignment wrapText="1"/>
      <protection locked="0"/>
    </xf>
    <xf numFmtId="0" fontId="25" fillId="37" borderId="4" xfId="0" applyFont="1" applyFill="1" applyBorder="1" applyAlignment="1" applyProtection="1">
      <alignment wrapText="1"/>
      <protection locked="0"/>
    </xf>
    <xf numFmtId="167" fontId="25" fillId="24" borderId="3" xfId="0" applyNumberFormat="1" applyFont="1" applyFill="1" applyBorder="1" applyAlignment="1" applyProtection="1">
      <alignment wrapText="1"/>
      <protection locked="0"/>
    </xf>
    <xf numFmtId="0" fontId="25" fillId="24" borderId="4" xfId="0" applyFont="1" applyFill="1" applyBorder="1" applyAlignment="1" applyProtection="1">
      <alignment wrapText="1"/>
      <protection locked="0"/>
    </xf>
    <xf numFmtId="167" fontId="25" fillId="15" borderId="3" xfId="0" applyNumberFormat="1" applyFont="1" applyFill="1" applyBorder="1" applyAlignment="1" applyProtection="1">
      <alignment wrapText="1"/>
      <protection locked="0"/>
    </xf>
    <xf numFmtId="0" fontId="25" fillId="15" borderId="4" xfId="0" applyFont="1" applyFill="1" applyBorder="1" applyAlignment="1" applyProtection="1">
      <alignment wrapText="1"/>
      <protection locked="0"/>
    </xf>
    <xf numFmtId="0" fontId="25" fillId="15" borderId="4" xfId="0" applyFont="1" applyFill="1" applyBorder="1" applyAlignment="1">
      <alignment wrapText="1"/>
    </xf>
    <xf numFmtId="0" fontId="25" fillId="0" borderId="13" xfId="0" applyFont="1" applyBorder="1" applyAlignment="1">
      <alignment horizontal="center" wrapText="1"/>
    </xf>
    <xf numFmtId="0" fontId="25" fillId="0" borderId="14" xfId="0" applyFont="1" applyBorder="1" applyAlignment="1">
      <alignment horizontal="center" wrapText="1"/>
    </xf>
    <xf numFmtId="167" fontId="25" fillId="21" borderId="3" xfId="0" applyNumberFormat="1" applyFont="1" applyFill="1" applyBorder="1" applyAlignment="1" applyProtection="1">
      <alignment wrapText="1"/>
      <protection locked="0"/>
    </xf>
    <xf numFmtId="0" fontId="25" fillId="21" borderId="4" xfId="0" applyFont="1" applyFill="1" applyBorder="1" applyAlignment="1" applyProtection="1">
      <alignment wrapText="1"/>
      <protection locked="0"/>
    </xf>
    <xf numFmtId="4" fontId="24" fillId="0" borderId="5" xfId="0" applyNumberFormat="1" applyFont="1" applyFill="1" applyBorder="1" applyAlignment="1" applyProtection="1">
      <alignment horizontal="center" wrapText="1"/>
    </xf>
    <xf numFmtId="4" fontId="24" fillId="0" borderId="10" xfId="0" applyNumberFormat="1" applyFont="1" applyFill="1" applyBorder="1" applyAlignment="1" applyProtection="1">
      <alignment horizontal="center" wrapText="1"/>
    </xf>
    <xf numFmtId="4" fontId="24" fillId="0" borderId="5" xfId="0" applyNumberFormat="1" applyFont="1" applyFill="1" applyBorder="1" applyAlignment="1" applyProtection="1">
      <alignment horizontal="center" wrapText="1"/>
      <protection locked="0"/>
    </xf>
    <xf numFmtId="4" fontId="24" fillId="0" borderId="10" xfId="0" applyNumberFormat="1" applyFont="1" applyFill="1" applyBorder="1" applyAlignment="1" applyProtection="1">
      <alignment horizontal="center" wrapText="1"/>
      <protection locked="0"/>
    </xf>
    <xf numFmtId="164" fontId="24" fillId="21" borderId="5" xfId="9" applyNumberFormat="1" applyFont="1" applyFill="1" applyBorder="1" applyAlignment="1" applyProtection="1">
      <alignment horizontal="left" wrapText="1"/>
      <protection locked="0"/>
    </xf>
    <xf numFmtId="164" fontId="24" fillId="21" borderId="10" xfId="9" applyNumberFormat="1" applyFont="1" applyFill="1" applyBorder="1" applyAlignment="1" applyProtection="1">
      <alignment horizontal="left" wrapText="1"/>
      <protection locked="0"/>
    </xf>
    <xf numFmtId="164" fontId="24" fillId="20" borderId="5" xfId="9" applyNumberFormat="1" applyFont="1" applyFill="1" applyBorder="1" applyAlignment="1" applyProtection="1">
      <alignment horizontal="left" wrapText="1"/>
      <protection locked="0"/>
    </xf>
    <xf numFmtId="164" fontId="24" fillId="20" borderId="10" xfId="9" applyNumberFormat="1" applyFont="1" applyFill="1" applyBorder="1" applyAlignment="1" applyProtection="1">
      <alignment horizontal="left" wrapText="1"/>
      <protection locked="0"/>
    </xf>
    <xf numFmtId="164" fontId="24" fillId="19" borderId="5" xfId="9" applyNumberFormat="1" applyFont="1" applyFill="1" applyBorder="1" applyAlignment="1" applyProtection="1">
      <alignment wrapText="1"/>
      <protection locked="0"/>
    </xf>
    <xf numFmtId="164" fontId="24" fillId="19" borderId="10" xfId="9" applyNumberFormat="1" applyFont="1" applyFill="1" applyBorder="1" applyAlignment="1" applyProtection="1">
      <alignment wrapText="1"/>
      <protection locked="0"/>
    </xf>
    <xf numFmtId="164" fontId="24" fillId="15" borderId="5" xfId="9" applyNumberFormat="1" applyFont="1" applyFill="1" applyBorder="1" applyAlignment="1" applyProtection="1">
      <alignment wrapText="1"/>
      <protection locked="0"/>
    </xf>
    <xf numFmtId="164" fontId="24" fillId="15" borderId="10" xfId="9" applyNumberFormat="1" applyFont="1" applyFill="1" applyBorder="1" applyAlignment="1" applyProtection="1">
      <alignment wrapText="1"/>
      <protection locked="0"/>
    </xf>
    <xf numFmtId="164" fontId="24" fillId="4" borderId="5" xfId="9" applyNumberFormat="1" applyFont="1" applyFill="1" applyBorder="1" applyAlignment="1" applyProtection="1">
      <alignment horizontal="left" wrapText="1"/>
      <protection locked="0"/>
    </xf>
    <xf numFmtId="164" fontId="24" fillId="4" borderId="10" xfId="9" applyNumberFormat="1" applyFont="1" applyFill="1" applyBorder="1" applyAlignment="1" applyProtection="1">
      <alignment horizontal="left" wrapText="1"/>
      <protection locked="0"/>
    </xf>
    <xf numFmtId="0" fontId="25" fillId="0" borderId="4" xfId="0" applyFont="1" applyBorder="1" applyAlignment="1">
      <alignment horizontal="center" wrapText="1"/>
    </xf>
    <xf numFmtId="0" fontId="24" fillId="0" borderId="10" xfId="0" applyFont="1" applyBorder="1" applyAlignment="1" applyProtection="1">
      <alignment wrapText="1"/>
      <protection locked="0"/>
    </xf>
    <xf numFmtId="167" fontId="25" fillId="25" borderId="3" xfId="0" applyNumberFormat="1" applyFont="1" applyFill="1" applyBorder="1" applyAlignment="1" applyProtection="1">
      <alignment wrapText="1"/>
      <protection locked="0"/>
    </xf>
    <xf numFmtId="0" fontId="25" fillId="25" borderId="4" xfId="0" applyFont="1" applyFill="1" applyBorder="1" applyAlignment="1" applyProtection="1">
      <alignment wrapText="1"/>
      <protection locked="0"/>
    </xf>
    <xf numFmtId="0" fontId="25" fillId="0" borderId="0" xfId="0" applyNumberFormat="1" applyFont="1" applyBorder="1" applyAlignment="1" applyProtection="1">
      <alignment wrapText="1"/>
      <protection locked="0"/>
    </xf>
    <xf numFmtId="0" fontId="25" fillId="0" borderId="4" xfId="0" applyNumberFormat="1" applyFont="1" applyBorder="1" applyAlignment="1" applyProtection="1">
      <alignment wrapText="1"/>
      <protection locked="0"/>
    </xf>
    <xf numFmtId="167" fontId="25" fillId="24" borderId="8" xfId="0" applyNumberFormat="1" applyFont="1" applyFill="1" applyBorder="1" applyAlignment="1" applyProtection="1">
      <alignment wrapText="1"/>
      <protection locked="0"/>
    </xf>
    <xf numFmtId="167" fontId="25" fillId="24" borderId="7" xfId="0" applyNumberFormat="1" applyFont="1" applyFill="1" applyBorder="1" applyAlignment="1" applyProtection="1">
      <alignment wrapText="1"/>
      <protection locked="0"/>
    </xf>
    <xf numFmtId="0" fontId="24" fillId="17" borderId="11" xfId="0" applyFont="1" applyFill="1" applyBorder="1" applyAlignment="1" applyProtection="1">
      <alignment horizontal="right" wrapText="1"/>
      <protection locked="0"/>
    </xf>
    <xf numFmtId="167" fontId="25" fillId="21" borderId="4" xfId="0" applyNumberFormat="1" applyFont="1" applyFill="1" applyBorder="1" applyAlignment="1" applyProtection="1">
      <alignment wrapText="1"/>
      <protection locked="0"/>
    </xf>
    <xf numFmtId="167" fontId="25" fillId="11" borderId="3" xfId="0" applyNumberFormat="1" applyFont="1" applyFill="1" applyBorder="1" applyAlignment="1" applyProtection="1">
      <alignment wrapText="1"/>
      <protection locked="0"/>
    </xf>
    <xf numFmtId="167" fontId="25" fillId="11" borderId="4" xfId="0" applyNumberFormat="1" applyFont="1" applyFill="1" applyBorder="1" applyAlignment="1" applyProtection="1">
      <alignment wrapText="1"/>
      <protection locked="0"/>
    </xf>
    <xf numFmtId="167" fontId="25" fillId="25" borderId="8" xfId="0" applyNumberFormat="1" applyFont="1" applyFill="1" applyBorder="1" applyAlignment="1" applyProtection="1">
      <alignment wrapText="1"/>
      <protection locked="0"/>
    </xf>
    <xf numFmtId="167" fontId="25" fillId="25" borderId="7" xfId="0" applyNumberFormat="1" applyFont="1" applyFill="1" applyBorder="1" applyAlignment="1" applyProtection="1">
      <alignment wrapText="1"/>
      <protection locked="0"/>
    </xf>
    <xf numFmtId="167" fontId="25" fillId="21" borderId="8" xfId="0" applyNumberFormat="1" applyFont="1" applyFill="1" applyBorder="1" applyAlignment="1" applyProtection="1">
      <alignment wrapText="1"/>
      <protection locked="0"/>
    </xf>
    <xf numFmtId="167" fontId="25" fillId="21" borderId="7" xfId="0" applyNumberFormat="1" applyFont="1" applyFill="1" applyBorder="1" applyAlignment="1" applyProtection="1">
      <alignment wrapText="1"/>
      <protection locked="0"/>
    </xf>
    <xf numFmtId="167" fontId="25" fillId="26" borderId="8" xfId="0" applyNumberFormat="1" applyFont="1" applyFill="1" applyBorder="1" applyAlignment="1" applyProtection="1">
      <alignment wrapText="1"/>
      <protection locked="0"/>
    </xf>
    <xf numFmtId="167" fontId="25" fillId="26" borderId="7" xfId="0" applyNumberFormat="1" applyFont="1" applyFill="1" applyBorder="1" applyAlignment="1" applyProtection="1">
      <alignment wrapText="1"/>
      <protection locked="0"/>
    </xf>
    <xf numFmtId="167" fontId="25" fillId="11" borderId="8" xfId="0" applyNumberFormat="1" applyFont="1" applyFill="1" applyBorder="1" applyAlignment="1" applyProtection="1">
      <alignment wrapText="1"/>
      <protection locked="0"/>
    </xf>
    <xf numFmtId="167" fontId="25" fillId="11" borderId="7" xfId="0" applyNumberFormat="1" applyFont="1" applyFill="1" applyBorder="1" applyAlignment="1" applyProtection="1">
      <alignment wrapText="1"/>
      <protection locked="0"/>
    </xf>
    <xf numFmtId="167" fontId="25" fillId="24" borderId="4" xfId="0" applyNumberFormat="1" applyFont="1" applyFill="1" applyBorder="1" applyAlignment="1" applyProtection="1">
      <alignment wrapText="1"/>
      <protection locked="0"/>
    </xf>
    <xf numFmtId="167" fontId="25" fillId="25" borderId="4" xfId="0" applyNumberFormat="1" applyFont="1" applyFill="1" applyBorder="1" applyAlignment="1" applyProtection="1">
      <alignment wrapText="1"/>
      <protection locked="0"/>
    </xf>
    <xf numFmtId="167" fontId="25" fillId="26" borderId="4" xfId="0" applyNumberFormat="1" applyFont="1" applyFill="1" applyBorder="1" applyAlignment="1" applyProtection="1">
      <alignment wrapText="1"/>
      <protection locked="0"/>
    </xf>
    <xf numFmtId="0" fontId="25" fillId="11" borderId="4" xfId="0" applyFont="1" applyFill="1" applyBorder="1" applyAlignment="1" applyProtection="1">
      <alignment wrapText="1"/>
      <protection locked="0"/>
    </xf>
    <xf numFmtId="167" fontId="25" fillId="27" borderId="3" xfId="0" applyNumberFormat="1" applyFont="1" applyFill="1" applyBorder="1" applyAlignment="1" applyProtection="1">
      <alignment wrapText="1"/>
      <protection locked="0"/>
    </xf>
    <xf numFmtId="0" fontId="25" fillId="27" borderId="4" xfId="0" applyFont="1" applyFill="1" applyBorder="1" applyAlignment="1" applyProtection="1">
      <alignment wrapText="1"/>
      <protection locked="0"/>
    </xf>
    <xf numFmtId="0" fontId="25" fillId="0" borderId="10" xfId="0" applyFont="1" applyFill="1" applyBorder="1" applyAlignment="1" applyProtection="1">
      <alignment wrapText="1"/>
      <protection locked="0"/>
    </xf>
    <xf numFmtId="167" fontId="25" fillId="39" borderId="3" xfId="0" applyNumberFormat="1" applyFont="1" applyFill="1" applyBorder="1" applyAlignment="1" applyProtection="1">
      <alignment wrapText="1"/>
      <protection locked="0"/>
    </xf>
    <xf numFmtId="0" fontId="25" fillId="39" borderId="4" xfId="0" applyFont="1" applyFill="1" applyBorder="1" applyAlignment="1" applyProtection="1">
      <alignment wrapText="1"/>
      <protection locked="0"/>
    </xf>
    <xf numFmtId="0" fontId="25" fillId="21" borderId="4" xfId="0" applyFont="1" applyFill="1" applyBorder="1" applyAlignment="1">
      <alignment wrapText="1"/>
    </xf>
    <xf numFmtId="0" fontId="25" fillId="9" borderId="10" xfId="0" applyFont="1" applyFill="1" applyBorder="1" applyAlignment="1" applyProtection="1">
      <alignment horizontal="right" wrapText="1"/>
      <protection locked="0"/>
    </xf>
    <xf numFmtId="0" fontId="6" fillId="0" borderId="16" xfId="0" applyFont="1" applyBorder="1" applyAlignment="1">
      <alignment vertical="center" wrapText="1"/>
    </xf>
    <xf numFmtId="0" fontId="24" fillId="0" borderId="12" xfId="0" applyFont="1" applyBorder="1" applyAlignment="1">
      <alignment horizontal="center" wrapText="1"/>
    </xf>
    <xf numFmtId="0" fontId="25" fillId="0" borderId="16" xfId="0" applyFont="1" applyBorder="1" applyAlignment="1">
      <alignment horizontal="center" vertical="center" wrapText="1"/>
    </xf>
    <xf numFmtId="0" fontId="10" fillId="0" borderId="16" xfId="0" applyFont="1" applyBorder="1" applyAlignment="1">
      <alignment vertical="center" wrapText="1"/>
    </xf>
    <xf numFmtId="0" fontId="25" fillId="0" borderId="9" xfId="0" applyFont="1" applyBorder="1" applyAlignment="1" applyProtection="1">
      <alignment horizontal="left" wrapText="1"/>
      <protection locked="0"/>
    </xf>
    <xf numFmtId="0" fontId="25" fillId="20" borderId="4" xfId="0" applyFont="1" applyFill="1" applyBorder="1" applyAlignment="1">
      <alignment wrapText="1"/>
    </xf>
    <xf numFmtId="0" fontId="25" fillId="0" borderId="5" xfId="0" applyFont="1" applyBorder="1" applyAlignment="1" applyProtection="1">
      <alignment wrapText="1"/>
      <protection locked="0"/>
    </xf>
    <xf numFmtId="0" fontId="24" fillId="0" borderId="3" xfId="0" applyFont="1" applyFill="1" applyBorder="1" applyAlignment="1" applyProtection="1">
      <alignment horizontal="left" wrapText="1"/>
      <protection locked="0"/>
    </xf>
    <xf numFmtId="0" fontId="24" fillId="0" borderId="5" xfId="0" applyFont="1" applyFill="1" applyBorder="1" applyAlignment="1" applyProtection="1">
      <alignment horizontal="left" wrapText="1"/>
      <protection locked="0"/>
    </xf>
    <xf numFmtId="0" fontId="24" fillId="3" borderId="5" xfId="0" applyFont="1" applyFill="1" applyBorder="1" applyAlignment="1" applyProtection="1">
      <alignment wrapText="1"/>
      <protection locked="0"/>
    </xf>
    <xf numFmtId="0" fontId="24" fillId="0" borderId="13" xfId="0" applyFont="1" applyBorder="1" applyAlignment="1" applyProtection="1">
      <alignment horizontal="left" vertical="center" wrapText="1"/>
      <protection locked="0"/>
    </xf>
    <xf numFmtId="0" fontId="25" fillId="19" borderId="4" xfId="0" applyFont="1" applyFill="1" applyBorder="1" applyAlignment="1">
      <alignment wrapText="1"/>
    </xf>
    <xf numFmtId="0" fontId="25" fillId="0" borderId="9" xfId="0" applyFont="1" applyBorder="1" applyAlignment="1" applyProtection="1">
      <alignment horizontal="center" vertical="center" wrapText="1"/>
      <protection locked="0"/>
    </xf>
    <xf numFmtId="164" fontId="24" fillId="4" borderId="5" xfId="9" applyNumberFormat="1" applyFont="1" applyFill="1" applyBorder="1" applyAlignment="1" applyProtection="1">
      <alignment horizontal="center" wrapText="1"/>
      <protection locked="0"/>
    </xf>
    <xf numFmtId="164" fontId="24" fillId="4" borderId="6" xfId="9" applyNumberFormat="1" applyFont="1" applyFill="1" applyBorder="1" applyAlignment="1" applyProtection="1">
      <alignment horizontal="center" wrapText="1"/>
      <protection locked="0"/>
    </xf>
    <xf numFmtId="164" fontId="24" fillId="4" borderId="10" xfId="9" applyNumberFormat="1" applyFont="1" applyFill="1" applyBorder="1" applyAlignment="1" applyProtection="1">
      <alignment horizontal="center" wrapText="1"/>
      <protection locked="0"/>
    </xf>
    <xf numFmtId="164" fontId="24" fillId="0" borderId="0" xfId="0" applyNumberFormat="1" applyFont="1" applyFill="1" applyAlignment="1">
      <alignment horizontal="center" wrapText="1"/>
    </xf>
    <xf numFmtId="164" fontId="24" fillId="15" borderId="5" xfId="9" applyNumberFormat="1" applyFont="1" applyFill="1" applyBorder="1" applyAlignment="1" applyProtection="1">
      <alignment horizontal="center" wrapText="1"/>
      <protection locked="0"/>
    </xf>
    <xf numFmtId="164" fontId="24" fillId="15" borderId="6" xfId="9" applyNumberFormat="1" applyFont="1" applyFill="1" applyBorder="1" applyAlignment="1" applyProtection="1">
      <alignment horizontal="center" wrapText="1"/>
      <protection locked="0"/>
    </xf>
    <xf numFmtId="164" fontId="24" fillId="15" borderId="10" xfId="9" applyNumberFormat="1" applyFont="1" applyFill="1" applyBorder="1" applyAlignment="1" applyProtection="1">
      <alignment horizontal="center" wrapText="1"/>
      <protection locked="0"/>
    </xf>
    <xf numFmtId="0" fontId="24" fillId="0" borderId="0" xfId="0" applyFont="1" applyFill="1" applyAlignment="1">
      <alignment horizontal="center" wrapText="1"/>
    </xf>
    <xf numFmtId="164" fontId="24" fillId="19" borderId="5" xfId="9" applyNumberFormat="1" applyFont="1" applyFill="1" applyBorder="1" applyAlignment="1" applyProtection="1">
      <alignment horizontal="center" wrapText="1"/>
      <protection locked="0"/>
    </xf>
    <xf numFmtId="164" fontId="24" fillId="19" borderId="6" xfId="9" applyNumberFormat="1" applyFont="1" applyFill="1" applyBorder="1" applyAlignment="1" applyProtection="1">
      <alignment horizontal="center" wrapText="1"/>
      <protection locked="0"/>
    </xf>
    <xf numFmtId="164" fontId="24" fillId="19" borderId="10" xfId="9" applyNumberFormat="1" applyFont="1" applyFill="1" applyBorder="1" applyAlignment="1" applyProtection="1">
      <alignment horizontal="center" wrapText="1"/>
      <protection locked="0"/>
    </xf>
    <xf numFmtId="164" fontId="24" fillId="20" borderId="5" xfId="9" applyNumberFormat="1" applyFont="1" applyFill="1" applyBorder="1" applyAlignment="1" applyProtection="1">
      <alignment horizontal="center" wrapText="1"/>
      <protection locked="0"/>
    </xf>
    <xf numFmtId="164" fontId="24" fillId="20" borderId="6" xfId="9" applyNumberFormat="1" applyFont="1" applyFill="1" applyBorder="1" applyAlignment="1" applyProtection="1">
      <alignment horizontal="center" wrapText="1"/>
      <protection locked="0"/>
    </xf>
    <xf numFmtId="164" fontId="24" fillId="20" borderId="10" xfId="9" applyNumberFormat="1" applyFont="1" applyFill="1" applyBorder="1" applyAlignment="1" applyProtection="1">
      <alignment horizontal="center" wrapText="1"/>
      <protection locked="0"/>
    </xf>
    <xf numFmtId="0" fontId="46" fillId="0" borderId="0" xfId="394" applyFont="1" applyFill="1" applyBorder="1" applyAlignment="1">
      <alignment horizontal="center" wrapText="1"/>
    </xf>
    <xf numFmtId="164" fontId="24" fillId="21" borderId="5" xfId="9" applyNumberFormat="1" applyFont="1" applyFill="1" applyBorder="1" applyAlignment="1" applyProtection="1">
      <alignment horizontal="center" wrapText="1"/>
      <protection locked="0"/>
    </xf>
    <xf numFmtId="164" fontId="24" fillId="21" borderId="6" xfId="9" applyNumberFormat="1" applyFont="1" applyFill="1" applyBorder="1" applyAlignment="1" applyProtection="1">
      <alignment horizontal="center" wrapText="1"/>
      <protection locked="0"/>
    </xf>
    <xf numFmtId="164" fontId="24" fillId="21" borderId="10" xfId="9" applyNumberFormat="1" applyFont="1" applyFill="1" applyBorder="1" applyAlignment="1" applyProtection="1">
      <alignment horizontal="center" wrapText="1"/>
      <protection locked="0"/>
    </xf>
    <xf numFmtId="0" fontId="47" fillId="0" borderId="5" xfId="8" applyFont="1" applyBorder="1" applyAlignment="1">
      <alignment horizontal="center"/>
    </xf>
    <xf numFmtId="0" fontId="47" fillId="0" borderId="6" xfId="8" applyFont="1" applyBorder="1" applyAlignment="1">
      <alignment horizontal="center"/>
    </xf>
    <xf numFmtId="0" fontId="47" fillId="0" borderId="10" xfId="8" applyFont="1" applyBorder="1" applyAlignment="1">
      <alignment horizontal="center"/>
    </xf>
    <xf numFmtId="164" fontId="24" fillId="18" borderId="5" xfId="9" applyNumberFormat="1" applyFont="1" applyFill="1" applyBorder="1" applyAlignment="1" applyProtection="1">
      <alignment horizontal="center" wrapText="1"/>
      <protection locked="0"/>
    </xf>
    <xf numFmtId="164" fontId="24" fillId="18" borderId="6" xfId="9" applyNumberFormat="1" applyFont="1" applyFill="1" applyBorder="1" applyAlignment="1" applyProtection="1">
      <alignment horizontal="center" wrapText="1"/>
      <protection locked="0"/>
    </xf>
    <xf numFmtId="164" fontId="24" fillId="18" borderId="10" xfId="9" applyNumberFormat="1" applyFont="1" applyFill="1" applyBorder="1" applyAlignment="1" applyProtection="1">
      <alignment horizontal="center" wrapText="1"/>
      <protection locked="0"/>
    </xf>
    <xf numFmtId="164" fontId="24" fillId="22" borderId="5" xfId="9" applyNumberFormat="1" applyFont="1" applyFill="1" applyBorder="1" applyAlignment="1" applyProtection="1">
      <alignment horizontal="center" wrapText="1"/>
      <protection locked="0"/>
    </xf>
    <xf numFmtId="164" fontId="24" fillId="22" borderId="6" xfId="9" applyNumberFormat="1" applyFont="1" applyFill="1" applyBorder="1" applyAlignment="1" applyProtection="1">
      <alignment horizontal="center" wrapText="1"/>
      <protection locked="0"/>
    </xf>
    <xf numFmtId="164" fontId="24" fillId="22" borderId="10" xfId="9" applyNumberFormat="1" applyFont="1" applyFill="1" applyBorder="1" applyAlignment="1" applyProtection="1">
      <alignment horizontal="center" wrapText="1"/>
      <protection locked="0"/>
    </xf>
    <xf numFmtId="164" fontId="24" fillId="23" borderId="5" xfId="9" applyNumberFormat="1" applyFont="1" applyFill="1" applyBorder="1" applyAlignment="1" applyProtection="1">
      <alignment horizontal="center" wrapText="1"/>
      <protection locked="0"/>
    </xf>
    <xf numFmtId="164" fontId="24" fillId="23" borderId="6" xfId="9" applyNumberFormat="1" applyFont="1" applyFill="1" applyBorder="1" applyAlignment="1" applyProtection="1">
      <alignment horizontal="center" wrapText="1"/>
      <protection locked="0"/>
    </xf>
    <xf numFmtId="164" fontId="24" fillId="23" borderId="10" xfId="9" applyNumberFormat="1" applyFont="1" applyFill="1" applyBorder="1" applyAlignment="1" applyProtection="1">
      <alignment horizontal="center" wrapText="1"/>
      <protection locked="0"/>
    </xf>
    <xf numFmtId="167" fontId="24" fillId="16" borderId="5" xfId="0" applyNumberFormat="1" applyFont="1" applyFill="1" applyBorder="1" applyAlignment="1">
      <alignment horizontal="center" wrapText="1"/>
    </xf>
    <xf numFmtId="167" fontId="24" fillId="16" borderId="6" xfId="0" applyNumberFormat="1" applyFont="1" applyFill="1" applyBorder="1" applyAlignment="1">
      <alignment horizontal="center" wrapText="1"/>
    </xf>
    <xf numFmtId="167" fontId="24" fillId="16" borderId="10" xfId="0" applyNumberFormat="1" applyFont="1" applyFill="1" applyBorder="1" applyAlignment="1">
      <alignment horizontal="center" wrapText="1"/>
    </xf>
    <xf numFmtId="167" fontId="25" fillId="34" borderId="3" xfId="0" applyNumberFormat="1" applyFont="1" applyFill="1" applyBorder="1" applyAlignment="1" applyProtection="1">
      <alignment wrapText="1"/>
      <protection locked="0"/>
    </xf>
    <xf numFmtId="0" fontId="25" fillId="34" borderId="4" xfId="0" applyFont="1" applyFill="1" applyBorder="1" applyAlignment="1" applyProtection="1">
      <alignment wrapText="1"/>
      <protection locked="0"/>
    </xf>
    <xf numFmtId="167" fontId="25" fillId="18" borderId="3" xfId="0" applyNumberFormat="1" applyFont="1" applyFill="1" applyBorder="1" applyAlignment="1" applyProtection="1">
      <alignment wrapText="1"/>
      <protection locked="0"/>
    </xf>
    <xf numFmtId="0" fontId="25" fillId="18" borderId="4" xfId="0" applyFont="1" applyFill="1" applyBorder="1" applyAlignment="1" applyProtection="1">
      <alignment wrapText="1"/>
      <protection locked="0"/>
    </xf>
    <xf numFmtId="167" fontId="24" fillId="2" borderId="5" xfId="0" applyNumberFormat="1" applyFont="1" applyFill="1" applyBorder="1" applyAlignment="1" applyProtection="1">
      <alignment wrapText="1"/>
    </xf>
    <xf numFmtId="0" fontId="25" fillId="0" borderId="10" xfId="0" applyFont="1" applyBorder="1" applyAlignment="1" applyProtection="1">
      <alignment wrapText="1"/>
    </xf>
    <xf numFmtId="167" fontId="25" fillId="22" borderId="3" xfId="0" applyNumberFormat="1" applyFont="1" applyFill="1" applyBorder="1" applyAlignment="1" applyProtection="1">
      <alignment wrapText="1"/>
      <protection locked="0"/>
    </xf>
    <xf numFmtId="0" fontId="25" fillId="22" borderId="4" xfId="0" applyFont="1" applyFill="1" applyBorder="1" applyAlignment="1" applyProtection="1">
      <alignment wrapText="1"/>
      <protection locked="0"/>
    </xf>
    <xf numFmtId="167" fontId="24" fillId="0" borderId="0" xfId="0" applyNumberFormat="1" applyFont="1" applyFill="1" applyAlignment="1" applyProtection="1">
      <alignment horizontal="right" wrapText="1"/>
    </xf>
    <xf numFmtId="0" fontId="24" fillId="0" borderId="0" xfId="0" applyFont="1" applyFill="1" applyAlignment="1" applyProtection="1">
      <alignment horizontal="right" wrapText="1"/>
    </xf>
    <xf numFmtId="167" fontId="25" fillId="0" borderId="5" xfId="0" applyNumberFormat="1" applyFont="1" applyFill="1" applyBorder="1" applyAlignment="1" applyProtection="1">
      <alignment wrapText="1"/>
    </xf>
    <xf numFmtId="167" fontId="25" fillId="23" borderId="3" xfId="0" applyNumberFormat="1" applyFont="1" applyFill="1" applyBorder="1" applyAlignment="1" applyProtection="1">
      <alignment wrapText="1"/>
      <protection locked="0"/>
    </xf>
    <xf numFmtId="0" fontId="25" fillId="23" borderId="4" xfId="0" applyFont="1" applyFill="1" applyBorder="1" applyAlignment="1" applyProtection="1">
      <alignment wrapText="1"/>
      <protection locked="0"/>
    </xf>
    <xf numFmtId="0" fontId="25" fillId="0" borderId="0" xfId="0" applyFont="1" applyBorder="1" applyAlignment="1" applyProtection="1">
      <alignment horizontal="right" wrapText="1"/>
      <protection locked="0"/>
    </xf>
    <xf numFmtId="167" fontId="25" fillId="0" borderId="0" xfId="0" applyNumberFormat="1" applyFont="1" applyBorder="1" applyAlignment="1" applyProtection="1">
      <alignment horizontal="center" wrapText="1"/>
      <protection locked="0"/>
    </xf>
    <xf numFmtId="167" fontId="25" fillId="0" borderId="0" xfId="0" applyNumberFormat="1" applyFont="1" applyFill="1" applyBorder="1" applyAlignment="1" applyProtection="1">
      <alignment horizontal="right" wrapText="1"/>
      <protection locked="0"/>
    </xf>
    <xf numFmtId="167" fontId="25" fillId="0" borderId="0" xfId="0" applyNumberFormat="1" applyFont="1" applyBorder="1" applyAlignment="1" applyProtection="1">
      <alignment horizontal="right" wrapText="1"/>
      <protection locked="0"/>
    </xf>
    <xf numFmtId="167" fontId="24" fillId="3" borderId="5" xfId="0" applyNumberFormat="1" applyFont="1" applyFill="1" applyBorder="1" applyAlignment="1" applyProtection="1">
      <alignment horizontal="right" wrapText="1"/>
    </xf>
    <xf numFmtId="0" fontId="25" fillId="0" borderId="10" xfId="0" applyFont="1" applyBorder="1" applyAlignment="1" applyProtection="1">
      <alignment horizontal="right" wrapText="1"/>
    </xf>
    <xf numFmtId="167" fontId="24" fillId="3" borderId="5" xfId="0" applyNumberFormat="1" applyFont="1" applyFill="1" applyBorder="1" applyAlignment="1" applyProtection="1">
      <alignment wrapText="1"/>
    </xf>
    <xf numFmtId="167" fontId="24" fillId="3" borderId="10" xfId="0" applyNumberFormat="1" applyFont="1" applyFill="1" applyBorder="1" applyAlignment="1" applyProtection="1">
      <alignment wrapText="1"/>
    </xf>
    <xf numFmtId="167" fontId="25" fillId="0" borderId="0" xfId="0" applyNumberFormat="1" applyFont="1" applyBorder="1" applyAlignment="1">
      <alignment horizontal="center" wrapText="1"/>
    </xf>
    <xf numFmtId="0" fontId="25" fillId="23" borderId="4" xfId="0" applyFont="1" applyFill="1" applyBorder="1" applyAlignment="1">
      <alignment wrapText="1"/>
    </xf>
    <xf numFmtId="0" fontId="25" fillId="22" borderId="4" xfId="0" applyFont="1" applyFill="1" applyBorder="1" applyAlignment="1">
      <alignment wrapText="1"/>
    </xf>
    <xf numFmtId="0" fontId="25" fillId="18" borderId="4" xfId="0" applyFont="1" applyFill="1" applyBorder="1" applyAlignment="1">
      <alignment wrapText="1"/>
    </xf>
    <xf numFmtId="165" fontId="25" fillId="0" borderId="3" xfId="0" applyNumberFormat="1" applyFont="1" applyFill="1" applyBorder="1" applyAlignment="1" applyProtection="1">
      <alignment horizontal="left" wrapText="1"/>
    </xf>
    <xf numFmtId="167" fontId="25" fillId="4" borderId="3" xfId="0" applyNumberFormat="1" applyFont="1" applyFill="1" applyBorder="1" applyAlignment="1" applyProtection="1">
      <alignment wrapText="1"/>
    </xf>
    <xf numFmtId="0" fontId="25" fillId="0" borderId="4" xfId="0" applyFont="1" applyBorder="1" applyAlignment="1" applyProtection="1">
      <alignment wrapText="1"/>
    </xf>
    <xf numFmtId="167" fontId="25" fillId="22" borderId="3" xfId="0" applyNumberFormat="1" applyFont="1" applyFill="1" applyBorder="1" applyAlignment="1" applyProtection="1">
      <alignment wrapText="1"/>
    </xf>
    <xf numFmtId="0" fontId="25" fillId="22" borderId="4" xfId="0" applyFont="1" applyFill="1" applyBorder="1" applyAlignment="1" applyProtection="1">
      <alignment wrapText="1"/>
    </xf>
    <xf numFmtId="167" fontId="25" fillId="18" borderId="3" xfId="0" applyNumberFormat="1" applyFont="1" applyFill="1" applyBorder="1" applyAlignment="1" applyProtection="1">
      <alignment wrapText="1"/>
    </xf>
    <xf numFmtId="0" fontId="25" fillId="18" borderId="4" xfId="0" applyFont="1" applyFill="1" applyBorder="1" applyAlignment="1" applyProtection="1">
      <alignment wrapText="1"/>
    </xf>
    <xf numFmtId="167" fontId="24" fillId="3" borderId="10" xfId="0" applyNumberFormat="1" applyFont="1" applyFill="1" applyBorder="1" applyAlignment="1" applyProtection="1">
      <alignment horizontal="right" wrapText="1"/>
    </xf>
    <xf numFmtId="167" fontId="25" fillId="0" borderId="5" xfId="0" applyNumberFormat="1" applyFont="1" applyFill="1" applyBorder="1" applyAlignment="1" applyProtection="1">
      <alignment horizontal="right" wrapText="1"/>
    </xf>
    <xf numFmtId="167" fontId="25" fillId="0" borderId="10" xfId="0" applyNumberFormat="1" applyFont="1" applyFill="1" applyBorder="1" applyAlignment="1" applyProtection="1">
      <alignment horizontal="right" wrapText="1"/>
    </xf>
    <xf numFmtId="167" fontId="25" fillId="23" borderId="3" xfId="0" applyNumberFormat="1" applyFont="1" applyFill="1" applyBorder="1" applyAlignment="1" applyProtection="1">
      <alignment wrapText="1"/>
    </xf>
    <xf numFmtId="0" fontId="25" fillId="23" borderId="4" xfId="0" applyFont="1" applyFill="1" applyBorder="1" applyAlignment="1" applyProtection="1">
      <alignment wrapText="1"/>
    </xf>
    <xf numFmtId="167" fontId="25" fillId="19" borderId="3" xfId="0" applyNumberFormat="1" applyFont="1" applyFill="1" applyBorder="1" applyAlignment="1" applyProtection="1">
      <alignment wrapText="1"/>
    </xf>
    <xf numFmtId="0" fontId="25" fillId="19" borderId="4" xfId="0" applyFont="1" applyFill="1" applyBorder="1" applyAlignment="1" applyProtection="1">
      <alignment wrapText="1"/>
    </xf>
    <xf numFmtId="167" fontId="25" fillId="15" borderId="3" xfId="0" applyNumberFormat="1" applyFont="1" applyFill="1" applyBorder="1" applyAlignment="1" applyProtection="1">
      <alignment wrapText="1"/>
    </xf>
    <xf numFmtId="0" fontId="25" fillId="15" borderId="4" xfId="0" applyFont="1" applyFill="1" applyBorder="1" applyAlignment="1" applyProtection="1">
      <alignment wrapText="1"/>
    </xf>
    <xf numFmtId="0" fontId="24" fillId="3" borderId="5" xfId="0" applyFont="1" applyFill="1" applyBorder="1" applyAlignment="1" applyProtection="1">
      <alignment horizontal="left" wrapText="1"/>
    </xf>
    <xf numFmtId="0" fontId="25" fillId="0" borderId="6" xfId="0" applyFont="1" applyBorder="1" applyAlignment="1" applyProtection="1">
      <alignment wrapText="1"/>
    </xf>
    <xf numFmtId="0" fontId="24" fillId="0" borderId="5" xfId="0" applyFont="1" applyFill="1" applyBorder="1" applyAlignment="1" applyProtection="1">
      <alignment horizontal="center" wrapText="1"/>
      <protection locked="0"/>
    </xf>
    <xf numFmtId="0" fontId="24" fillId="0" borderId="6" xfId="0" applyFont="1" applyFill="1" applyBorder="1" applyAlignment="1" applyProtection="1">
      <alignment horizontal="center" wrapText="1"/>
      <protection locked="0"/>
    </xf>
    <xf numFmtId="0" fontId="24" fillId="0" borderId="10" xfId="0" applyFont="1" applyFill="1" applyBorder="1" applyAlignment="1" applyProtection="1">
      <alignment horizontal="center" wrapText="1"/>
      <protection locked="0"/>
    </xf>
    <xf numFmtId="0" fontId="25" fillId="0" borderId="10" xfId="0" applyFont="1" applyFill="1" applyBorder="1" applyAlignment="1" applyProtection="1">
      <alignment wrapText="1"/>
    </xf>
    <xf numFmtId="0" fontId="24" fillId="0" borderId="10" xfId="0" applyFont="1" applyBorder="1" applyAlignment="1" applyProtection="1">
      <alignment wrapText="1"/>
    </xf>
    <xf numFmtId="167" fontId="25" fillId="29" borderId="3" xfId="0" applyNumberFormat="1" applyFont="1" applyFill="1" applyBorder="1" applyAlignment="1" applyProtection="1">
      <alignment wrapText="1"/>
      <protection locked="0"/>
    </xf>
    <xf numFmtId="0" fontId="25" fillId="29" borderId="4" xfId="0" applyFont="1" applyFill="1" applyBorder="1" applyAlignment="1" applyProtection="1">
      <alignment wrapText="1"/>
      <protection locked="0"/>
    </xf>
    <xf numFmtId="167" fontId="25" fillId="28" borderId="3" xfId="0" applyNumberFormat="1" applyFont="1" applyFill="1" applyBorder="1" applyAlignment="1" applyProtection="1">
      <alignment wrapText="1"/>
      <protection locked="0"/>
    </xf>
    <xf numFmtId="0" fontId="25" fillId="28" borderId="4" xfId="0" applyFont="1" applyFill="1" applyBorder="1" applyAlignment="1" applyProtection="1">
      <alignment wrapText="1"/>
      <protection locked="0"/>
    </xf>
    <xf numFmtId="167" fontId="25" fillId="30" borderId="3" xfId="0" applyNumberFormat="1" applyFont="1" applyFill="1" applyBorder="1" applyAlignment="1" applyProtection="1">
      <alignment wrapText="1"/>
      <protection locked="0"/>
    </xf>
    <xf numFmtId="0" fontId="25" fillId="30" borderId="4" xfId="0" applyFont="1" applyFill="1" applyBorder="1" applyAlignment="1" applyProtection="1">
      <alignment wrapText="1"/>
      <protection locked="0"/>
    </xf>
    <xf numFmtId="164" fontId="24" fillId="22" borderId="5" xfId="9" applyNumberFormat="1" applyFont="1" applyFill="1" applyBorder="1" applyAlignment="1" applyProtection="1">
      <alignment horizontal="left" wrapText="1"/>
      <protection locked="0"/>
    </xf>
    <xf numFmtId="164" fontId="24" fillId="22" borderId="10" xfId="9" applyNumberFormat="1" applyFont="1" applyFill="1" applyBorder="1" applyAlignment="1" applyProtection="1">
      <alignment horizontal="left" wrapText="1"/>
      <protection locked="0"/>
    </xf>
    <xf numFmtId="164" fontId="24" fillId="18" borderId="5" xfId="9" applyNumberFormat="1" applyFont="1" applyFill="1" applyBorder="1" applyAlignment="1" applyProtection="1">
      <alignment horizontal="left" wrapText="1"/>
      <protection locked="0"/>
    </xf>
    <xf numFmtId="164" fontId="24" fillId="18" borderId="10" xfId="9" applyNumberFormat="1" applyFont="1" applyFill="1" applyBorder="1" applyAlignment="1" applyProtection="1">
      <alignment horizontal="left" wrapText="1"/>
      <protection locked="0"/>
    </xf>
    <xf numFmtId="0" fontId="24" fillId="0" borderId="15" xfId="0" applyFont="1" applyBorder="1" applyAlignment="1" applyProtection="1">
      <alignment horizontal="center" vertical="center" wrapText="1"/>
    </xf>
    <xf numFmtId="0" fontId="25" fillId="0" borderId="16" xfId="0" applyFont="1" applyBorder="1" applyAlignment="1" applyProtection="1">
      <alignment horizontal="center" vertical="center" wrapText="1"/>
    </xf>
    <xf numFmtId="167" fontId="24" fillId="0" borderId="0" xfId="0" applyNumberFormat="1" applyFont="1" applyBorder="1" applyAlignment="1" applyProtection="1">
      <alignment horizontal="center" wrapText="1"/>
    </xf>
    <xf numFmtId="167" fontId="24" fillId="0" borderId="17" xfId="0" applyNumberFormat="1" applyFont="1" applyBorder="1" applyAlignment="1" applyProtection="1">
      <alignment horizontal="center" wrapText="1"/>
    </xf>
    <xf numFmtId="169" fontId="24" fillId="22" borderId="0" xfId="0" applyNumberFormat="1" applyFont="1" applyFill="1" applyAlignment="1" applyProtection="1">
      <alignment horizontal="center" wrapText="1"/>
      <protection locked="0"/>
    </xf>
    <xf numFmtId="14" fontId="24" fillId="0" borderId="0" xfId="0" applyNumberFormat="1" applyFont="1" applyBorder="1" applyAlignment="1" applyProtection="1">
      <alignment horizontal="right" wrapText="1"/>
      <protection locked="0"/>
    </xf>
    <xf numFmtId="14" fontId="24" fillId="0" borderId="0" xfId="0" applyNumberFormat="1" applyFont="1" applyFill="1" applyBorder="1" applyAlignment="1" applyProtection="1">
      <alignment horizontal="right" wrapText="1"/>
      <protection locked="0"/>
    </xf>
    <xf numFmtId="164" fontId="24" fillId="23" borderId="5" xfId="9" applyNumberFormat="1" applyFont="1" applyFill="1" applyBorder="1" applyAlignment="1" applyProtection="1">
      <alignment horizontal="left" wrapText="1"/>
      <protection locked="0"/>
    </xf>
    <xf numFmtId="164" fontId="24" fillId="23" borderId="10" xfId="9" applyNumberFormat="1" applyFont="1" applyFill="1" applyBorder="1" applyAlignment="1" applyProtection="1">
      <alignment horizontal="left" wrapText="1"/>
      <protection locked="0"/>
    </xf>
    <xf numFmtId="0" fontId="24" fillId="2" borderId="5" xfId="0" applyFont="1" applyFill="1" applyBorder="1" applyAlignment="1" applyProtection="1">
      <alignment horizontal="right" wrapText="1"/>
    </xf>
    <xf numFmtId="0" fontId="24" fillId="2" borderId="6" xfId="0" applyFont="1" applyFill="1" applyBorder="1" applyAlignment="1" applyProtection="1">
      <alignment horizontal="right" wrapText="1"/>
    </xf>
    <xf numFmtId="0" fontId="24" fillId="2" borderId="10" xfId="0" applyFont="1" applyFill="1" applyBorder="1" applyAlignment="1" applyProtection="1">
      <alignment horizontal="right" wrapText="1"/>
    </xf>
    <xf numFmtId="167" fontId="24" fillId="2" borderId="10" xfId="0" applyNumberFormat="1" applyFont="1" applyFill="1" applyBorder="1" applyAlignment="1" applyProtection="1">
      <alignment wrapText="1"/>
    </xf>
    <xf numFmtId="0" fontId="15" fillId="0" borderId="0" xfId="7" applyFont="1" applyAlignment="1" applyProtection="1"/>
    <xf numFmtId="0" fontId="0" fillId="0" borderId="0" xfId="0" applyAlignment="1"/>
    <xf numFmtId="0" fontId="24" fillId="0" borderId="17" xfId="0" applyFont="1" applyBorder="1" applyAlignment="1" applyProtection="1">
      <alignment wrapText="1"/>
      <protection locked="0"/>
    </xf>
    <xf numFmtId="0" fontId="24" fillId="34" borderId="0" xfId="0" applyFont="1" applyFill="1" applyAlignment="1" applyProtection="1">
      <alignment horizontal="center" wrapText="1"/>
      <protection locked="0"/>
    </xf>
    <xf numFmtId="0" fontId="25" fillId="0" borderId="17" xfId="0" applyFont="1" applyBorder="1" applyAlignment="1" applyProtection="1">
      <alignment wrapText="1"/>
      <protection locked="0"/>
    </xf>
    <xf numFmtId="167" fontId="25" fillId="0" borderId="17" xfId="0" applyNumberFormat="1" applyFont="1" applyBorder="1" applyAlignment="1" applyProtection="1">
      <alignment wrapText="1"/>
      <protection locked="0"/>
    </xf>
    <xf numFmtId="167" fontId="25" fillId="0" borderId="0" xfId="0" applyNumberFormat="1" applyFont="1" applyAlignment="1" applyProtection="1">
      <alignment wrapText="1"/>
      <protection locked="0"/>
    </xf>
    <xf numFmtId="0" fontId="25" fillId="34" borderId="0" xfId="0" applyFont="1" applyFill="1" applyAlignment="1" applyProtection="1">
      <alignment wrapText="1"/>
      <protection locked="0"/>
    </xf>
    <xf numFmtId="0" fontId="24" fillId="0" borderId="0" xfId="0" applyFont="1" applyAlignment="1" applyProtection="1">
      <alignment horizontal="left" wrapText="1"/>
      <protection locked="0"/>
    </xf>
    <xf numFmtId="0" fontId="25" fillId="14" borderId="0" xfId="0" applyFont="1" applyFill="1" applyAlignment="1" applyProtection="1">
      <alignment wrapText="1"/>
      <protection locked="0"/>
    </xf>
    <xf numFmtId="0" fontId="25" fillId="0" borderId="0" xfId="0" applyFont="1" applyAlignment="1" applyProtection="1">
      <alignment horizontal="right" wrapText="1"/>
    </xf>
    <xf numFmtId="167" fontId="25" fillId="0" borderId="0" xfId="0" applyNumberFormat="1" applyFont="1" applyAlignment="1" applyProtection="1">
      <alignment horizontal="right" wrapText="1"/>
    </xf>
    <xf numFmtId="0" fontId="25" fillId="0" borderId="17" xfId="0" applyFont="1" applyBorder="1" applyAlignment="1" applyProtection="1">
      <alignment horizontal="right" wrapText="1"/>
      <protection locked="0"/>
    </xf>
    <xf numFmtId="167" fontId="25" fillId="0" borderId="17" xfId="0" applyNumberFormat="1" applyFont="1" applyBorder="1" applyAlignment="1" applyProtection="1">
      <alignment horizontal="right" wrapText="1"/>
      <protection locked="0"/>
    </xf>
    <xf numFmtId="0" fontId="24" fillId="0" borderId="0" xfId="0" applyFont="1" applyAlignment="1" applyProtection="1">
      <alignment horizontal="right" wrapText="1"/>
      <protection locked="0"/>
    </xf>
    <xf numFmtId="167" fontId="25" fillId="0" borderId="0" xfId="0" applyNumberFormat="1" applyFont="1" applyAlignment="1" applyProtection="1">
      <alignment horizontal="right" wrapText="1"/>
      <protection locked="0"/>
    </xf>
    <xf numFmtId="0" fontId="25" fillId="0" borderId="0" xfId="0" applyFont="1" applyAlignment="1" applyProtection="1">
      <alignment horizontal="right" wrapText="1"/>
      <protection locked="0"/>
    </xf>
    <xf numFmtId="0" fontId="0" fillId="0" borderId="0" xfId="0"/>
    <xf numFmtId="0" fontId="25" fillId="0" borderId="0" xfId="0" applyFont="1" applyAlignment="1" applyProtection="1">
      <alignment wrapText="1"/>
      <protection locked="0"/>
    </xf>
    <xf numFmtId="0" fontId="25" fillId="0" borderId="0" xfId="0" applyFont="1" applyFill="1" applyBorder="1" applyAlignment="1" applyProtection="1">
      <alignment wrapText="1"/>
      <protection locked="0"/>
    </xf>
    <xf numFmtId="0" fontId="24" fillId="0" borderId="0" xfId="0" applyFont="1" applyAlignment="1" applyProtection="1">
      <alignment wrapText="1"/>
      <protection locked="0"/>
    </xf>
    <xf numFmtId="164" fontId="24" fillId="0" borderId="0" xfId="0" applyNumberFormat="1" applyFont="1" applyAlignment="1" applyProtection="1">
      <alignment wrapText="1"/>
      <protection locked="0"/>
    </xf>
    <xf numFmtId="167" fontId="24" fillId="0" borderId="0" xfId="0" applyNumberFormat="1" applyFont="1" applyAlignment="1" applyProtection="1">
      <alignment wrapText="1"/>
      <protection locked="0"/>
    </xf>
    <xf numFmtId="0" fontId="24" fillId="0" borderId="0" xfId="0" applyFont="1" applyFill="1" applyBorder="1" applyAlignment="1" applyProtection="1">
      <alignment horizontal="right" wrapText="1"/>
      <protection locked="0"/>
    </xf>
    <xf numFmtId="167" fontId="25" fillId="0" borderId="0" xfId="0" applyNumberFormat="1" applyFont="1" applyFill="1" applyBorder="1" applyAlignment="1" applyProtection="1">
      <alignment horizontal="right" wrapText="1"/>
      <protection locked="0"/>
    </xf>
    <xf numFmtId="167" fontId="25" fillId="0" borderId="17" xfId="0" applyNumberFormat="1" applyFont="1" applyFill="1" applyBorder="1" applyAlignment="1" applyProtection="1">
      <alignment horizontal="right" wrapText="1"/>
      <protection locked="0"/>
    </xf>
    <xf numFmtId="167" fontId="25" fillId="0" borderId="17" xfId="0" applyNumberFormat="1" applyFont="1" applyBorder="1" applyAlignment="1" applyProtection="1">
      <alignment horizontal="right" wrapText="1"/>
      <protection locked="0"/>
    </xf>
    <xf numFmtId="167" fontId="25" fillId="0" borderId="0" xfId="0" applyNumberFormat="1" applyFont="1" applyAlignment="1" applyProtection="1">
      <alignment horizontal="right" wrapText="1"/>
      <protection locked="0"/>
    </xf>
    <xf numFmtId="0" fontId="24" fillId="0" borderId="0" xfId="0" applyFont="1" applyAlignment="1" applyProtection="1">
      <alignment horizontal="right" wrapText="1"/>
      <protection locked="0"/>
    </xf>
    <xf numFmtId="0" fontId="25" fillId="14" borderId="0" xfId="0" applyFont="1" applyFill="1" applyAlignment="1" applyProtection="1">
      <alignment horizontal="center" wrapText="1"/>
      <protection locked="0"/>
    </xf>
    <xf numFmtId="0" fontId="24" fillId="34" borderId="0" xfId="0" applyFont="1" applyFill="1" applyAlignment="1" applyProtection="1">
      <alignment wrapText="1"/>
      <protection locked="0"/>
    </xf>
    <xf numFmtId="0" fontId="25" fillId="0" borderId="0" xfId="0" applyFont="1" applyAlignment="1" applyProtection="1">
      <alignment horizontal="right" wrapText="1"/>
      <protection locked="0"/>
    </xf>
  </cellXfs>
  <cellStyles count="395">
    <cellStyle name="Calculation" xfId="394" builtinId="22"/>
    <cellStyle name="Comma0" xfId="1"/>
    <cellStyle name="Currency0" xfId="2"/>
    <cellStyle name="Date" xfId="3"/>
    <cellStyle name="Fixed" xfId="4"/>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Heading 1" xfId="5" builtinId="16" customBuiltin="1"/>
    <cellStyle name="Heading 2" xfId="6" builtinId="17" customBuiltin="1"/>
    <cellStyle name="Hyperlink" xfId="7" builtinId="8"/>
    <cellStyle name="Normal" xfId="0" builtinId="0"/>
    <cellStyle name="Normal_5yr budget" xfId="8"/>
    <cellStyle name="Percent" xfId="9" builtinId="5"/>
    <cellStyle name="Total" xfId="10" builtinId="25" customBuiltin="1"/>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3C3E18"/>
      <rgbColor rgb="00005B7F"/>
      <rgbColor rgb="00B24F7C"/>
      <rgbColor rgb="00905B43"/>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8DE1E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hyperlink" Target="http://www.uaf.edu/finsvcs/AcctCodes/index.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4"/>
    <pageSetUpPr fitToPage="1"/>
  </sheetPr>
  <dimension ref="A1:AA191"/>
  <sheetViews>
    <sheetView tabSelected="1" zoomScale="87" workbookViewId="0">
      <pane ySplit="7" topLeftCell="A8" activePane="bottomLeft" state="frozen"/>
      <selection pane="bottomLeft" activeCell="A8" sqref="A8"/>
    </sheetView>
  </sheetViews>
  <sheetFormatPr defaultColWidth="20.83203125" defaultRowHeight="17.100000000000001" customHeight="1"/>
  <cols>
    <col min="1" max="1" width="9.33203125" style="221" customWidth="1"/>
    <col min="2" max="2" width="2" style="221" customWidth="1"/>
    <col min="3" max="3" width="35.6640625" style="4" customWidth="1"/>
    <col min="4" max="4" width="34.33203125" style="4" customWidth="1"/>
    <col min="5" max="7" width="6.83203125" style="4" customWidth="1"/>
    <col min="8" max="14" width="6.83203125" style="4" hidden="1" customWidth="1"/>
    <col min="15" max="15" width="16.83203125" style="4" customWidth="1"/>
    <col min="16" max="16" width="13.83203125" style="4" customWidth="1"/>
    <col min="17" max="17" width="11.83203125" style="4" customWidth="1"/>
    <col min="18" max="18" width="13.83203125" style="4" customWidth="1"/>
    <col min="19" max="19" width="8.1640625" style="228" bestFit="1" customWidth="1"/>
    <col min="20" max="20" width="11.83203125" style="228" customWidth="1"/>
    <col min="21" max="21" width="8.1640625" style="227" bestFit="1" customWidth="1"/>
    <col min="22" max="22" width="11.83203125" style="228" customWidth="1"/>
    <col min="23" max="23" width="8.1640625" style="227" bestFit="1" customWidth="1"/>
    <col min="24" max="24" width="11.83203125" style="228" customWidth="1"/>
    <col min="25" max="25" width="15.33203125" style="227" customWidth="1"/>
    <col min="26" max="26" width="4.33203125" style="223" customWidth="1"/>
    <col min="27" max="27" width="4.33203125" style="4" customWidth="1"/>
    <col min="28" max="16384" width="20.83203125" style="4"/>
  </cols>
  <sheetData>
    <row r="1" spans="1:27" s="88" customFormat="1" ht="17.25" customHeight="1">
      <c r="A1" s="525"/>
      <c r="B1" s="525"/>
      <c r="C1" s="513" t="s">
        <v>175</v>
      </c>
      <c r="D1" s="601"/>
      <c r="E1" s="601"/>
      <c r="F1" s="601"/>
      <c r="G1" s="601"/>
      <c r="H1" s="601"/>
      <c r="I1" s="601"/>
      <c r="J1" s="601"/>
      <c r="K1" s="601"/>
      <c r="L1" s="601"/>
      <c r="M1" s="601"/>
      <c r="N1" s="601"/>
      <c r="O1" s="601"/>
      <c r="P1" s="601"/>
      <c r="Q1" s="601"/>
      <c r="R1" s="601"/>
      <c r="S1" s="513"/>
      <c r="T1" s="513"/>
      <c r="U1" s="513"/>
      <c r="V1" s="513"/>
      <c r="W1" s="513"/>
      <c r="X1" s="513"/>
      <c r="Y1" s="513"/>
      <c r="Z1" s="655"/>
      <c r="AA1" s="606"/>
    </row>
    <row r="2" spans="1:27" s="88" customFormat="1" ht="17.25" customHeight="1">
      <c r="A2" s="525"/>
      <c r="B2" s="525"/>
      <c r="C2" s="513" t="s">
        <v>179</v>
      </c>
      <c r="D2" s="605"/>
      <c r="E2" s="606"/>
      <c r="F2" s="606"/>
      <c r="G2" s="606"/>
      <c r="H2" s="606"/>
      <c r="I2" s="606"/>
      <c r="J2" s="514"/>
      <c r="K2" s="514"/>
      <c r="L2" s="514"/>
      <c r="M2" s="514"/>
      <c r="N2" s="514"/>
      <c r="O2" s="513"/>
      <c r="P2" s="518"/>
      <c r="Q2" s="518"/>
      <c r="R2" s="518"/>
      <c r="S2" s="448"/>
      <c r="T2" s="448"/>
      <c r="U2" s="46"/>
      <c r="V2" s="46"/>
      <c r="W2" s="89"/>
      <c r="X2" s="9"/>
      <c r="Z2" s="655"/>
      <c r="AA2" s="606"/>
    </row>
    <row r="3" spans="1:27" s="88" customFormat="1" ht="17.25" customHeight="1">
      <c r="A3" s="525"/>
      <c r="B3" s="525"/>
      <c r="C3" s="518" t="s">
        <v>38</v>
      </c>
      <c r="D3" s="607"/>
      <c r="E3" s="608"/>
      <c r="F3" s="608"/>
      <c r="G3" s="608"/>
      <c r="H3" s="608"/>
      <c r="I3" s="608"/>
      <c r="J3" s="515"/>
      <c r="K3" s="515"/>
      <c r="L3" s="515"/>
      <c r="M3" s="515"/>
      <c r="N3" s="515"/>
      <c r="O3" s="518" t="s">
        <v>80</v>
      </c>
      <c r="P3" s="518"/>
      <c r="Q3" s="50"/>
      <c r="R3" s="446"/>
      <c r="S3" s="448"/>
      <c r="T3" s="448"/>
      <c r="U3" s="91"/>
      <c r="V3" s="91"/>
      <c r="W3" s="91"/>
      <c r="X3" s="91"/>
      <c r="Z3" s="655"/>
      <c r="AA3" s="606"/>
    </row>
    <row r="4" spans="1:27" s="88" customFormat="1" ht="17.25" customHeight="1">
      <c r="A4" s="525"/>
      <c r="B4" s="525"/>
      <c r="C4" s="518" t="s">
        <v>39</v>
      </c>
      <c r="D4" s="607"/>
      <c r="E4" s="608"/>
      <c r="F4" s="608"/>
      <c r="G4" s="608"/>
      <c r="H4" s="608"/>
      <c r="I4" s="608"/>
      <c r="J4" s="612"/>
      <c r="K4" s="612"/>
      <c r="L4" s="612"/>
      <c r="M4" s="515"/>
      <c r="N4" s="515"/>
      <c r="O4" s="518" t="s">
        <v>174</v>
      </c>
      <c r="P4" s="518"/>
      <c r="Q4" s="518"/>
      <c r="R4" s="518"/>
      <c r="S4" s="448"/>
      <c r="T4" s="448"/>
      <c r="U4" s="50"/>
      <c r="V4" s="50"/>
      <c r="W4" s="50"/>
      <c r="X4" s="50"/>
      <c r="Z4" s="524"/>
      <c r="AA4" s="50"/>
    </row>
    <row r="5" spans="1:27" s="88" customFormat="1" ht="17.25" customHeight="1">
      <c r="A5" s="525"/>
      <c r="B5" s="525"/>
      <c r="C5" s="93" t="s">
        <v>17</v>
      </c>
      <c r="D5" s="609">
        <f>Y179</f>
        <v>0</v>
      </c>
      <c r="E5" s="610"/>
      <c r="F5" s="610"/>
      <c r="G5" s="610"/>
      <c r="H5" s="610"/>
      <c r="I5" s="610"/>
      <c r="J5" s="519"/>
      <c r="K5" s="519"/>
      <c r="L5" s="519"/>
      <c r="M5" s="519"/>
      <c r="N5" s="519"/>
      <c r="O5" s="518"/>
      <c r="P5" s="518"/>
      <c r="Q5" s="518"/>
      <c r="R5" s="50"/>
      <c r="S5" s="658" t="s">
        <v>7</v>
      </c>
      <c r="T5" s="658"/>
      <c r="U5" s="658" t="s">
        <v>8</v>
      </c>
      <c r="V5" s="658"/>
      <c r="W5" s="658" t="s">
        <v>367</v>
      </c>
      <c r="X5" s="658"/>
      <c r="Y5" s="520" t="s">
        <v>411</v>
      </c>
      <c r="Z5" s="524"/>
      <c r="AA5" s="50"/>
    </row>
    <row r="6" spans="1:27" s="88" customFormat="1" ht="17.25" customHeight="1">
      <c r="A6" s="525"/>
      <c r="B6" s="525"/>
      <c r="D6" s="611"/>
      <c r="E6" s="611"/>
      <c r="F6" s="611"/>
      <c r="G6" s="611"/>
      <c r="H6" s="611"/>
      <c r="I6" s="611"/>
      <c r="J6" s="95"/>
      <c r="K6" s="95"/>
      <c r="L6" s="95"/>
      <c r="M6" s="95"/>
      <c r="N6" s="95"/>
      <c r="O6" s="90"/>
      <c r="P6" s="90"/>
      <c r="Q6" s="90"/>
      <c r="R6" s="518"/>
      <c r="S6" s="659">
        <v>41090</v>
      </c>
      <c r="T6" s="659"/>
      <c r="U6" s="659">
        <v>41455</v>
      </c>
      <c r="V6" s="659"/>
      <c r="W6" s="659">
        <v>41820</v>
      </c>
      <c r="X6" s="659"/>
      <c r="Y6" s="96">
        <f>D4</f>
        <v>0</v>
      </c>
      <c r="Z6" s="524"/>
      <c r="AA6" s="50"/>
    </row>
    <row r="7" spans="1:27" s="88" customFormat="1" ht="17.25" customHeight="1">
      <c r="A7" s="525"/>
      <c r="B7" s="525"/>
      <c r="C7" s="97"/>
      <c r="D7" s="98"/>
      <c r="E7" s="598"/>
      <c r="F7" s="598"/>
      <c r="G7" s="598"/>
      <c r="H7" s="598"/>
      <c r="I7" s="598"/>
      <c r="J7" s="510"/>
      <c r="K7" s="510"/>
      <c r="L7" s="510"/>
      <c r="M7" s="510"/>
      <c r="N7" s="510"/>
      <c r="O7" s="98"/>
      <c r="P7" s="98"/>
      <c r="Q7" s="98"/>
      <c r="R7" s="100"/>
      <c r="S7" s="660" t="s">
        <v>169</v>
      </c>
      <c r="T7" s="661"/>
      <c r="U7" s="660" t="s">
        <v>170</v>
      </c>
      <c r="V7" s="661"/>
      <c r="W7" s="660" t="s">
        <v>171</v>
      </c>
      <c r="X7" s="661"/>
      <c r="Y7" s="649" t="s">
        <v>299</v>
      </c>
      <c r="Z7" s="524"/>
      <c r="AA7" s="50"/>
    </row>
    <row r="8" spans="1:27" s="88" customFormat="1" ht="20.100000000000001" customHeight="1">
      <c r="A8" s="525" t="s">
        <v>300</v>
      </c>
      <c r="B8" s="525"/>
      <c r="C8" s="101" t="s">
        <v>18</v>
      </c>
      <c r="D8" s="511"/>
      <c r="E8" s="599"/>
      <c r="F8" s="599"/>
      <c r="G8" s="599"/>
      <c r="H8" s="599"/>
      <c r="I8" s="599"/>
      <c r="J8" s="511"/>
      <c r="K8" s="511"/>
      <c r="L8" s="511"/>
      <c r="M8" s="511"/>
      <c r="N8" s="511"/>
      <c r="O8" s="511"/>
      <c r="P8" s="511"/>
      <c r="Q8" s="511"/>
      <c r="R8" s="31"/>
      <c r="S8" s="603" t="s">
        <v>181</v>
      </c>
      <c r="T8" s="604"/>
      <c r="U8" s="603" t="s">
        <v>181</v>
      </c>
      <c r="V8" s="604"/>
      <c r="W8" s="603" t="s">
        <v>181</v>
      </c>
      <c r="X8" s="604"/>
      <c r="Y8" s="650"/>
      <c r="Z8" s="103"/>
      <c r="AA8" s="50"/>
    </row>
    <row r="9" spans="1:27" s="88" customFormat="1" ht="33.75" customHeight="1">
      <c r="A9" s="525">
        <v>1000</v>
      </c>
      <c r="B9" s="525"/>
      <c r="C9" s="506" t="s">
        <v>45</v>
      </c>
      <c r="D9" s="518"/>
      <c r="E9" s="601"/>
      <c r="F9" s="602"/>
      <c r="G9" s="602"/>
      <c r="H9" s="602"/>
      <c r="I9" s="602"/>
      <c r="J9" s="602"/>
      <c r="K9" s="602"/>
      <c r="L9" s="602"/>
      <c r="M9" s="602"/>
      <c r="N9" s="602"/>
      <c r="O9" s="602"/>
      <c r="P9" s="512" t="s">
        <v>180</v>
      </c>
      <c r="Q9" s="512" t="s">
        <v>172</v>
      </c>
      <c r="R9" s="531" t="s">
        <v>352</v>
      </c>
      <c r="S9" s="105"/>
      <c r="T9" s="106"/>
      <c r="U9" s="105"/>
      <c r="V9" s="106"/>
      <c r="W9" s="105"/>
      <c r="X9" s="106"/>
      <c r="Y9" s="106"/>
      <c r="Z9" s="524"/>
      <c r="AA9" s="50"/>
    </row>
    <row r="10" spans="1:27" s="88" customFormat="1" ht="15" customHeight="1">
      <c r="A10" s="525"/>
      <c r="B10" s="525"/>
      <c r="C10" s="10" t="s">
        <v>176</v>
      </c>
      <c r="D10" s="502" t="s">
        <v>334</v>
      </c>
      <c r="E10" s="600"/>
      <c r="F10" s="600"/>
      <c r="G10" s="600"/>
      <c r="H10" s="600"/>
      <c r="I10" s="600"/>
      <c r="J10" s="600"/>
      <c r="K10" s="600"/>
      <c r="L10" s="600"/>
      <c r="M10" s="600"/>
      <c r="N10" s="600"/>
      <c r="O10" s="600"/>
      <c r="P10" s="107"/>
      <c r="Q10" s="521"/>
      <c r="R10" s="108"/>
      <c r="S10" s="109"/>
      <c r="T10" s="106"/>
      <c r="U10" s="109"/>
      <c r="V10" s="106"/>
      <c r="W10" s="109"/>
      <c r="X10" s="106"/>
      <c r="Y10" s="110"/>
      <c r="Z10" s="524"/>
      <c r="AA10" s="50"/>
    </row>
    <row r="11" spans="1:27" ht="15" customHeight="1">
      <c r="A11" s="48"/>
      <c r="B11" s="48"/>
      <c r="C11" s="111">
        <f>S11+U11+W11</f>
        <v>0</v>
      </c>
      <c r="D11" s="502">
        <f>D2</f>
        <v>0</v>
      </c>
      <c r="E11" s="613" t="s">
        <v>335</v>
      </c>
      <c r="F11" s="613"/>
      <c r="G11" s="613"/>
      <c r="H11" s="613"/>
      <c r="I11" s="613"/>
      <c r="J11" s="613"/>
      <c r="K11" s="613"/>
      <c r="L11" s="613"/>
      <c r="M11" s="613"/>
      <c r="N11" s="613"/>
      <c r="O11" s="613"/>
      <c r="P11" s="112">
        <v>0</v>
      </c>
      <c r="Q11" s="113">
        <f t="shared" ref="Q11" si="0">VLOOKUP(E11,Leave_Benefits,2,0)</f>
        <v>0</v>
      </c>
      <c r="R11" s="503">
        <f t="shared" ref="R11" si="1">VLOOKUP(E11,Leave_Benefits,4,0)</f>
        <v>0</v>
      </c>
      <c r="S11" s="114">
        <v>0</v>
      </c>
      <c r="T11" s="115">
        <f t="shared" ref="T11" si="2">P11*(1+Q11)*(S11)</f>
        <v>0</v>
      </c>
      <c r="U11" s="114">
        <v>0</v>
      </c>
      <c r="V11" s="115">
        <f t="shared" ref="V11" si="3">P11*(1+Q11)*(U11)*R11</f>
        <v>0</v>
      </c>
      <c r="W11" s="114">
        <v>0</v>
      </c>
      <c r="X11" s="115">
        <f t="shared" ref="X11" si="4">P11*(1+Q11)*(W11)*(R11^2)</f>
        <v>0</v>
      </c>
      <c r="Y11" s="116">
        <f>T11+V11+X11</f>
        <v>0</v>
      </c>
      <c r="Z11" s="117"/>
      <c r="AA11" s="38"/>
    </row>
    <row r="12" spans="1:27" ht="15" customHeight="1">
      <c r="A12" s="48"/>
      <c r="B12" s="48"/>
      <c r="C12" s="111">
        <f t="shared" ref="C12:C15" si="5">S12+U12+W12</f>
        <v>0</v>
      </c>
      <c r="D12" s="502"/>
      <c r="E12" s="613" t="s">
        <v>335</v>
      </c>
      <c r="F12" s="613"/>
      <c r="G12" s="613"/>
      <c r="H12" s="613"/>
      <c r="I12" s="613"/>
      <c r="J12" s="613"/>
      <c r="K12" s="613"/>
      <c r="L12" s="613"/>
      <c r="M12" s="613"/>
      <c r="N12" s="613"/>
      <c r="O12" s="613"/>
      <c r="P12" s="112">
        <v>0</v>
      </c>
      <c r="Q12" s="113">
        <f t="shared" ref="Q12:Q15" si="6">VLOOKUP(E12,Leave_Benefits,2,0)</f>
        <v>0</v>
      </c>
      <c r="R12" s="503">
        <f t="shared" ref="R12:R15" si="7">VLOOKUP(E12,Leave_Benefits,4,0)</f>
        <v>0</v>
      </c>
      <c r="S12" s="114">
        <v>0</v>
      </c>
      <c r="T12" s="115">
        <f t="shared" ref="T12:T15" si="8">P12*(1+Q12)*(S12)</f>
        <v>0</v>
      </c>
      <c r="U12" s="114">
        <v>0</v>
      </c>
      <c r="V12" s="115">
        <f t="shared" ref="V12:V15" si="9">P12*(1+Q12)*(U12)*R12</f>
        <v>0</v>
      </c>
      <c r="W12" s="114">
        <v>0</v>
      </c>
      <c r="X12" s="115">
        <f t="shared" ref="X12:X15" si="10">P12*(1+Q12)*(W12)*(R12^2)</f>
        <v>0</v>
      </c>
      <c r="Y12" s="116">
        <f>T12+V12+X12</f>
        <v>0</v>
      </c>
      <c r="Z12" s="117"/>
      <c r="AA12" s="38"/>
    </row>
    <row r="13" spans="1:27" ht="15" customHeight="1">
      <c r="A13" s="48"/>
      <c r="B13" s="48"/>
      <c r="C13" s="111">
        <f t="shared" si="5"/>
        <v>0</v>
      </c>
      <c r="D13" s="502"/>
      <c r="E13" s="613" t="s">
        <v>335</v>
      </c>
      <c r="F13" s="613"/>
      <c r="G13" s="613"/>
      <c r="H13" s="613"/>
      <c r="I13" s="613"/>
      <c r="J13" s="613"/>
      <c r="K13" s="613"/>
      <c r="L13" s="613"/>
      <c r="M13" s="613"/>
      <c r="N13" s="613"/>
      <c r="O13" s="613"/>
      <c r="P13" s="112">
        <v>0</v>
      </c>
      <c r="Q13" s="113">
        <f t="shared" si="6"/>
        <v>0</v>
      </c>
      <c r="R13" s="503">
        <f t="shared" si="7"/>
        <v>0</v>
      </c>
      <c r="S13" s="114">
        <v>0</v>
      </c>
      <c r="T13" s="115">
        <f t="shared" si="8"/>
        <v>0</v>
      </c>
      <c r="U13" s="114">
        <v>0</v>
      </c>
      <c r="V13" s="115">
        <f t="shared" si="9"/>
        <v>0</v>
      </c>
      <c r="W13" s="114">
        <v>0</v>
      </c>
      <c r="X13" s="115">
        <f t="shared" si="10"/>
        <v>0</v>
      </c>
      <c r="Y13" s="116">
        <f t="shared" ref="Y13:Y15" si="11">T13+V13+X13</f>
        <v>0</v>
      </c>
      <c r="Z13" s="117"/>
      <c r="AA13" s="38"/>
    </row>
    <row r="14" spans="1:27" ht="15" customHeight="1">
      <c r="A14" s="48"/>
      <c r="B14" s="48"/>
      <c r="C14" s="111">
        <f t="shared" si="5"/>
        <v>0</v>
      </c>
      <c r="D14" s="502"/>
      <c r="E14" s="613" t="s">
        <v>335</v>
      </c>
      <c r="F14" s="613"/>
      <c r="G14" s="613"/>
      <c r="H14" s="613"/>
      <c r="I14" s="613"/>
      <c r="J14" s="613"/>
      <c r="K14" s="613"/>
      <c r="L14" s="613"/>
      <c r="M14" s="613"/>
      <c r="N14" s="613"/>
      <c r="O14" s="613"/>
      <c r="P14" s="112">
        <v>0</v>
      </c>
      <c r="Q14" s="113">
        <f t="shared" si="6"/>
        <v>0</v>
      </c>
      <c r="R14" s="503">
        <f t="shared" si="7"/>
        <v>0</v>
      </c>
      <c r="S14" s="114">
        <v>0</v>
      </c>
      <c r="T14" s="115">
        <f t="shared" si="8"/>
        <v>0</v>
      </c>
      <c r="U14" s="114">
        <v>0</v>
      </c>
      <c r="V14" s="115">
        <f t="shared" si="9"/>
        <v>0</v>
      </c>
      <c r="W14" s="114">
        <v>0</v>
      </c>
      <c r="X14" s="115">
        <f t="shared" si="10"/>
        <v>0</v>
      </c>
      <c r="Y14" s="116">
        <f t="shared" si="11"/>
        <v>0</v>
      </c>
      <c r="Z14" s="117"/>
      <c r="AA14" s="38"/>
    </row>
    <row r="15" spans="1:27" ht="15" customHeight="1">
      <c r="A15" s="48"/>
      <c r="B15" s="48"/>
      <c r="C15" s="111">
        <f t="shared" si="5"/>
        <v>0</v>
      </c>
      <c r="D15" s="502"/>
      <c r="E15" s="613" t="s">
        <v>335</v>
      </c>
      <c r="F15" s="613"/>
      <c r="G15" s="613"/>
      <c r="H15" s="613"/>
      <c r="I15" s="613"/>
      <c r="J15" s="613"/>
      <c r="K15" s="613"/>
      <c r="L15" s="613"/>
      <c r="M15" s="613"/>
      <c r="N15" s="613"/>
      <c r="O15" s="613"/>
      <c r="P15" s="112">
        <v>0</v>
      </c>
      <c r="Q15" s="113">
        <f t="shared" si="6"/>
        <v>0</v>
      </c>
      <c r="R15" s="503">
        <f t="shared" si="7"/>
        <v>0</v>
      </c>
      <c r="S15" s="114">
        <v>0</v>
      </c>
      <c r="T15" s="115">
        <f t="shared" si="8"/>
        <v>0</v>
      </c>
      <c r="U15" s="114">
        <v>0</v>
      </c>
      <c r="V15" s="115">
        <f t="shared" si="9"/>
        <v>0</v>
      </c>
      <c r="W15" s="114">
        <v>0</v>
      </c>
      <c r="X15" s="115">
        <f t="shared" si="10"/>
        <v>0</v>
      </c>
      <c r="Y15" s="116">
        <f t="shared" si="11"/>
        <v>0</v>
      </c>
      <c r="Z15" s="117"/>
      <c r="AA15" s="38"/>
    </row>
    <row r="16" spans="1:27" s="88" customFormat="1" ht="15.75">
      <c r="A16" s="525"/>
      <c r="B16" s="525"/>
      <c r="C16" s="118"/>
      <c r="D16" s="9"/>
      <c r="E16" s="631"/>
      <c r="F16" s="631"/>
      <c r="G16" s="631"/>
      <c r="H16" s="631"/>
      <c r="I16" s="631"/>
      <c r="J16" s="631"/>
      <c r="K16" s="631"/>
      <c r="L16" s="631"/>
      <c r="M16" s="631"/>
      <c r="N16" s="632"/>
      <c r="O16" s="627" t="s">
        <v>284</v>
      </c>
      <c r="P16" s="628"/>
      <c r="Q16" s="628"/>
      <c r="R16" s="629"/>
      <c r="S16" s="596">
        <f>SUM(T11:T15)</f>
        <v>0</v>
      </c>
      <c r="T16" s="614"/>
      <c r="U16" s="596">
        <f>SUM(V11:V15)</f>
        <v>0</v>
      </c>
      <c r="V16" s="614"/>
      <c r="W16" s="596">
        <f>SUM(X11:X15)</f>
        <v>0</v>
      </c>
      <c r="X16" s="614"/>
      <c r="Y16" s="119">
        <f>SUM(S16:X16)</f>
        <v>0</v>
      </c>
      <c r="Z16" s="524"/>
      <c r="AA16" s="50"/>
    </row>
    <row r="17" spans="1:27" s="88" customFormat="1" ht="15" customHeight="1">
      <c r="A17" s="525">
        <v>1000</v>
      </c>
      <c r="B17" s="525"/>
      <c r="C17" s="522" t="s">
        <v>46</v>
      </c>
      <c r="D17" s="518"/>
      <c r="E17" s="634"/>
      <c r="F17" s="564"/>
      <c r="G17" s="564"/>
      <c r="H17" s="564"/>
      <c r="I17" s="564"/>
      <c r="J17" s="564"/>
      <c r="K17" s="564"/>
      <c r="L17" s="564"/>
      <c r="M17" s="564"/>
      <c r="N17" s="564"/>
      <c r="O17" s="564"/>
      <c r="P17" s="564"/>
      <c r="Q17" s="564"/>
      <c r="R17" s="565"/>
      <c r="S17" s="121"/>
      <c r="T17" s="122"/>
      <c r="U17" s="121"/>
      <c r="V17" s="123"/>
      <c r="W17" s="121"/>
      <c r="X17" s="123"/>
      <c r="Y17" s="124"/>
      <c r="Z17" s="524"/>
      <c r="AA17" s="50"/>
    </row>
    <row r="18" spans="1:27" s="88" customFormat="1" ht="15" customHeight="1">
      <c r="A18" s="525"/>
      <c r="B18" s="525"/>
      <c r="C18" s="10" t="s">
        <v>176</v>
      </c>
      <c r="D18" s="502"/>
      <c r="E18" s="601"/>
      <c r="F18" s="633"/>
      <c r="G18" s="633"/>
      <c r="H18" s="633"/>
      <c r="I18" s="633"/>
      <c r="J18" s="633"/>
      <c r="K18" s="633"/>
      <c r="L18" s="633"/>
      <c r="M18" s="633"/>
      <c r="N18" s="633"/>
      <c r="O18" s="633"/>
      <c r="P18" s="11"/>
      <c r="Q18" s="521"/>
      <c r="R18" s="108"/>
      <c r="S18" s="121"/>
      <c r="T18" s="122"/>
      <c r="U18" s="121"/>
      <c r="V18" s="123"/>
      <c r="W18" s="121"/>
      <c r="X18" s="123"/>
      <c r="Y18" s="124"/>
      <c r="Z18" s="524"/>
      <c r="AA18" s="50"/>
    </row>
    <row r="19" spans="1:27" s="88" customFormat="1" ht="15" customHeight="1">
      <c r="A19" s="525"/>
      <c r="B19" s="525"/>
      <c r="C19" s="111">
        <f t="shared" ref="C19:C25" si="12">S19+U19+W19</f>
        <v>0</v>
      </c>
      <c r="D19" s="502"/>
      <c r="E19" s="613" t="s">
        <v>335</v>
      </c>
      <c r="F19" s="613"/>
      <c r="G19" s="613"/>
      <c r="H19" s="613"/>
      <c r="I19" s="613"/>
      <c r="J19" s="613"/>
      <c r="K19" s="613"/>
      <c r="L19" s="613"/>
      <c r="M19" s="613"/>
      <c r="N19" s="613"/>
      <c r="O19" s="613"/>
      <c r="P19" s="112">
        <v>0</v>
      </c>
      <c r="Q19" s="113">
        <f t="shared" ref="Q19:Q23" si="13">VLOOKUP(E19,Leave_Benefits,2,0)</f>
        <v>0</v>
      </c>
      <c r="R19" s="503">
        <f t="shared" ref="R19:R23" si="14">VLOOKUP(E19,Leave_Benefits,4,0)</f>
        <v>0</v>
      </c>
      <c r="S19" s="114">
        <v>0</v>
      </c>
      <c r="T19" s="115">
        <f>P19*(1+Q19)*(S19)</f>
        <v>0</v>
      </c>
      <c r="U19" s="114">
        <v>0</v>
      </c>
      <c r="V19" s="115">
        <f>P19*(1+Q19)*(U19)*R19</f>
        <v>0</v>
      </c>
      <c r="W19" s="114">
        <v>0</v>
      </c>
      <c r="X19" s="115">
        <f>P19*(1+Q19)*(W19)*(R19^2)</f>
        <v>0</v>
      </c>
      <c r="Y19" s="116">
        <f t="shared" ref="Y19:Y25" si="15">T19+V19+X19</f>
        <v>0</v>
      </c>
      <c r="Z19" s="524"/>
      <c r="AA19" s="50"/>
    </row>
    <row r="20" spans="1:27" s="88" customFormat="1" ht="15" customHeight="1">
      <c r="A20" s="525"/>
      <c r="B20" s="525"/>
      <c r="C20" s="111">
        <f t="shared" si="12"/>
        <v>0</v>
      </c>
      <c r="D20" s="502"/>
      <c r="E20" s="613" t="s">
        <v>335</v>
      </c>
      <c r="F20" s="613"/>
      <c r="G20" s="613"/>
      <c r="H20" s="613"/>
      <c r="I20" s="613"/>
      <c r="J20" s="613"/>
      <c r="K20" s="613"/>
      <c r="L20" s="613"/>
      <c r="M20" s="613"/>
      <c r="N20" s="613"/>
      <c r="O20" s="613"/>
      <c r="P20" s="112">
        <v>0</v>
      </c>
      <c r="Q20" s="113">
        <f t="shared" si="13"/>
        <v>0</v>
      </c>
      <c r="R20" s="503">
        <f t="shared" si="14"/>
        <v>0</v>
      </c>
      <c r="S20" s="114">
        <v>0</v>
      </c>
      <c r="T20" s="115">
        <f t="shared" ref="T20:T23" si="16">P20*(1+Q20)*(S20)</f>
        <v>0</v>
      </c>
      <c r="U20" s="114">
        <v>0</v>
      </c>
      <c r="V20" s="115">
        <f>P20*(1+Q20)*(U20)*R20</f>
        <v>0</v>
      </c>
      <c r="W20" s="114">
        <v>0</v>
      </c>
      <c r="X20" s="115">
        <f>P20*(1+Q20)*(W20)*(R20^2)</f>
        <v>0</v>
      </c>
      <c r="Y20" s="116">
        <f t="shared" si="15"/>
        <v>0</v>
      </c>
      <c r="Z20" s="524"/>
      <c r="AA20" s="50"/>
    </row>
    <row r="21" spans="1:27" s="88" customFormat="1" ht="15" customHeight="1">
      <c r="A21" s="525"/>
      <c r="B21" s="525"/>
      <c r="C21" s="111">
        <f t="shared" si="12"/>
        <v>0</v>
      </c>
      <c r="D21" s="502"/>
      <c r="E21" s="613" t="s">
        <v>335</v>
      </c>
      <c r="F21" s="613"/>
      <c r="G21" s="613"/>
      <c r="H21" s="613"/>
      <c r="I21" s="613"/>
      <c r="J21" s="613"/>
      <c r="K21" s="613"/>
      <c r="L21" s="613"/>
      <c r="M21" s="613"/>
      <c r="N21" s="613"/>
      <c r="O21" s="613"/>
      <c r="P21" s="112">
        <v>0</v>
      </c>
      <c r="Q21" s="113">
        <f t="shared" si="13"/>
        <v>0</v>
      </c>
      <c r="R21" s="503">
        <f t="shared" si="14"/>
        <v>0</v>
      </c>
      <c r="S21" s="114">
        <v>0</v>
      </c>
      <c r="T21" s="115">
        <f t="shared" si="16"/>
        <v>0</v>
      </c>
      <c r="U21" s="114">
        <v>0</v>
      </c>
      <c r="V21" s="115">
        <f t="shared" ref="V21:V23" si="17">P21*(1+Q21)*(U21)*R21</f>
        <v>0</v>
      </c>
      <c r="W21" s="114">
        <v>0</v>
      </c>
      <c r="X21" s="115">
        <f t="shared" ref="X21:X23" si="18">P21*(1+Q21)*(W21)*(R21^2)</f>
        <v>0</v>
      </c>
      <c r="Y21" s="116">
        <f t="shared" si="15"/>
        <v>0</v>
      </c>
      <c r="Z21" s="524"/>
      <c r="AA21" s="50"/>
    </row>
    <row r="22" spans="1:27" s="88" customFormat="1" ht="15" customHeight="1">
      <c r="A22" s="525"/>
      <c r="B22" s="525"/>
      <c r="C22" s="111">
        <f t="shared" si="12"/>
        <v>0</v>
      </c>
      <c r="D22" s="502"/>
      <c r="E22" s="613" t="s">
        <v>335</v>
      </c>
      <c r="F22" s="613"/>
      <c r="G22" s="613"/>
      <c r="H22" s="613"/>
      <c r="I22" s="613"/>
      <c r="J22" s="613"/>
      <c r="K22" s="613"/>
      <c r="L22" s="613"/>
      <c r="M22" s="613"/>
      <c r="N22" s="613"/>
      <c r="O22" s="613"/>
      <c r="P22" s="112">
        <v>0</v>
      </c>
      <c r="Q22" s="113">
        <f t="shared" si="13"/>
        <v>0</v>
      </c>
      <c r="R22" s="503">
        <f t="shared" si="14"/>
        <v>0</v>
      </c>
      <c r="S22" s="114">
        <v>0</v>
      </c>
      <c r="T22" s="115">
        <f t="shared" si="16"/>
        <v>0</v>
      </c>
      <c r="U22" s="114">
        <v>0</v>
      </c>
      <c r="V22" s="115">
        <f t="shared" si="17"/>
        <v>0</v>
      </c>
      <c r="W22" s="114">
        <v>0</v>
      </c>
      <c r="X22" s="115">
        <f t="shared" si="18"/>
        <v>0</v>
      </c>
      <c r="Y22" s="116">
        <f t="shared" si="15"/>
        <v>0</v>
      </c>
      <c r="Z22" s="524"/>
      <c r="AA22" s="50"/>
    </row>
    <row r="23" spans="1:27" ht="15" customHeight="1">
      <c r="A23" s="48"/>
      <c r="B23" s="48"/>
      <c r="C23" s="111">
        <f t="shared" si="12"/>
        <v>0</v>
      </c>
      <c r="D23" s="502"/>
      <c r="E23" s="613" t="s">
        <v>335</v>
      </c>
      <c r="F23" s="613"/>
      <c r="G23" s="613"/>
      <c r="H23" s="613"/>
      <c r="I23" s="613"/>
      <c r="J23" s="613"/>
      <c r="K23" s="613"/>
      <c r="L23" s="613"/>
      <c r="M23" s="613"/>
      <c r="N23" s="613"/>
      <c r="O23" s="613"/>
      <c r="P23" s="112">
        <v>0</v>
      </c>
      <c r="Q23" s="113">
        <f t="shared" si="13"/>
        <v>0</v>
      </c>
      <c r="R23" s="503">
        <f t="shared" si="14"/>
        <v>0</v>
      </c>
      <c r="S23" s="114">
        <v>0</v>
      </c>
      <c r="T23" s="115">
        <f t="shared" si="16"/>
        <v>0</v>
      </c>
      <c r="U23" s="114">
        <v>0</v>
      </c>
      <c r="V23" s="115">
        <f t="shared" si="17"/>
        <v>0</v>
      </c>
      <c r="W23" s="114">
        <v>0</v>
      </c>
      <c r="X23" s="115">
        <f t="shared" si="18"/>
        <v>0</v>
      </c>
      <c r="Y23" s="116">
        <f t="shared" si="15"/>
        <v>0</v>
      </c>
      <c r="Z23" s="117"/>
      <c r="AA23" s="38"/>
    </row>
    <row r="24" spans="1:27" ht="15" customHeight="1">
      <c r="A24" s="48"/>
      <c r="B24" s="48"/>
      <c r="C24" s="111">
        <f t="shared" si="12"/>
        <v>0</v>
      </c>
      <c r="D24" s="47" t="s">
        <v>438</v>
      </c>
      <c r="E24" s="613" t="s">
        <v>424</v>
      </c>
      <c r="F24" s="613"/>
      <c r="G24" s="613"/>
      <c r="H24" s="613"/>
      <c r="I24" s="613"/>
      <c r="J24" s="613"/>
      <c r="K24" s="613"/>
      <c r="L24" s="613"/>
      <c r="M24" s="613"/>
      <c r="N24" s="613"/>
      <c r="O24" s="613"/>
      <c r="P24" s="112">
        <v>0</v>
      </c>
      <c r="Q24" s="113">
        <f t="shared" ref="Q24" si="19">VLOOKUP(E24,Leave_Benefits,2,0)</f>
        <v>6.2E-2</v>
      </c>
      <c r="R24" s="503">
        <f t="shared" ref="R24" si="20">VLOOKUP(E24,Leave_Benefits,4,0)</f>
        <v>1</v>
      </c>
      <c r="S24" s="114">
        <v>0</v>
      </c>
      <c r="T24" s="115">
        <f t="shared" ref="T24:T25" si="21">P24*(1+Q24)*(S24)</f>
        <v>0</v>
      </c>
      <c r="U24" s="114">
        <v>0</v>
      </c>
      <c r="V24" s="115">
        <f t="shared" ref="V24:V25" si="22">P24*(1+Q24)*(U24)*R24</f>
        <v>0</v>
      </c>
      <c r="W24" s="114">
        <v>0</v>
      </c>
      <c r="X24" s="115">
        <f t="shared" ref="X24:X25" si="23">P24*(1+Q24)*(W24)*(R24^2)</f>
        <v>0</v>
      </c>
      <c r="Y24" s="116">
        <f t="shared" si="15"/>
        <v>0</v>
      </c>
      <c r="Z24" s="117"/>
      <c r="AA24" s="38"/>
    </row>
    <row r="25" spans="1:27" ht="15" customHeight="1">
      <c r="A25" s="48"/>
      <c r="B25" s="48"/>
      <c r="C25" s="111">
        <f t="shared" si="12"/>
        <v>0</v>
      </c>
      <c r="D25" s="47" t="s">
        <v>439</v>
      </c>
      <c r="E25" s="613" t="s">
        <v>359</v>
      </c>
      <c r="F25" s="613"/>
      <c r="G25" s="613"/>
      <c r="H25" s="613"/>
      <c r="I25" s="613"/>
      <c r="J25" s="613"/>
      <c r="K25" s="613"/>
      <c r="L25" s="613"/>
      <c r="M25" s="613"/>
      <c r="N25" s="613"/>
      <c r="O25" s="613"/>
      <c r="P25" s="112">
        <v>0</v>
      </c>
      <c r="Q25" s="113">
        <f t="shared" ref="Q25" si="24">VLOOKUP(E25,Leave_Benefits,2,0)</f>
        <v>0.127</v>
      </c>
      <c r="R25" s="503">
        <f t="shared" ref="R25" si="25">VLOOKUP(E25,Leave_Benefits,4,0)</f>
        <v>1.02</v>
      </c>
      <c r="S25" s="114">
        <v>0</v>
      </c>
      <c r="T25" s="115">
        <f t="shared" si="21"/>
        <v>0</v>
      </c>
      <c r="U25" s="114">
        <v>0</v>
      </c>
      <c r="V25" s="115">
        <f t="shared" si="22"/>
        <v>0</v>
      </c>
      <c r="W25" s="114">
        <v>0</v>
      </c>
      <c r="X25" s="115">
        <f t="shared" si="23"/>
        <v>0</v>
      </c>
      <c r="Y25" s="116">
        <f t="shared" si="15"/>
        <v>0</v>
      </c>
      <c r="Z25" s="117"/>
      <c r="AA25" s="38"/>
    </row>
    <row r="26" spans="1:27" ht="15" customHeight="1">
      <c r="A26" s="525">
        <v>1000</v>
      </c>
      <c r="B26" s="48"/>
      <c r="C26" s="125" t="s">
        <v>47</v>
      </c>
      <c r="D26" s="502"/>
      <c r="E26" s="617"/>
      <c r="F26" s="617"/>
      <c r="G26" s="617"/>
      <c r="H26" s="617"/>
      <c r="I26" s="617"/>
      <c r="J26" s="617"/>
      <c r="K26" s="617"/>
      <c r="L26" s="617"/>
      <c r="M26" s="617"/>
      <c r="N26" s="617"/>
      <c r="O26" s="602"/>
      <c r="P26" s="502"/>
      <c r="Q26" s="502"/>
      <c r="R26" s="503"/>
      <c r="S26" s="126"/>
      <c r="T26" s="127"/>
      <c r="U26" s="126"/>
      <c r="V26" s="127"/>
      <c r="W26" s="126"/>
      <c r="X26" s="127"/>
      <c r="Y26" s="129"/>
      <c r="Z26" s="117"/>
      <c r="AA26" s="38"/>
    </row>
    <row r="27" spans="1:27" ht="32.1" customHeight="1">
      <c r="A27" s="48"/>
      <c r="B27" s="48"/>
      <c r="C27" s="501" t="s">
        <v>173</v>
      </c>
      <c r="D27" s="502"/>
      <c r="E27" s="547"/>
      <c r="F27" s="547"/>
      <c r="G27" s="547"/>
      <c r="H27" s="547"/>
      <c r="I27" s="547"/>
      <c r="J27" s="547"/>
      <c r="K27" s="547"/>
      <c r="L27" s="547"/>
      <c r="M27" s="547"/>
      <c r="N27" s="547"/>
      <c r="O27" s="633"/>
      <c r="P27" s="512" t="s">
        <v>374</v>
      </c>
      <c r="Q27" s="502"/>
      <c r="R27" s="503"/>
      <c r="S27" s="126"/>
      <c r="T27" s="127"/>
      <c r="U27" s="126"/>
      <c r="V27" s="127"/>
      <c r="W27" s="126"/>
      <c r="X27" s="127"/>
      <c r="Y27" s="129"/>
      <c r="Z27" s="117"/>
      <c r="AA27" s="38"/>
    </row>
    <row r="28" spans="1:27" ht="15" customHeight="1">
      <c r="A28" s="48"/>
      <c r="B28" s="48"/>
      <c r="C28" s="501">
        <v>0</v>
      </c>
      <c r="D28" s="47" t="s">
        <v>408</v>
      </c>
      <c r="E28" s="618" t="s">
        <v>335</v>
      </c>
      <c r="F28" s="619"/>
      <c r="G28" s="619"/>
      <c r="H28" s="619"/>
      <c r="I28" s="619"/>
      <c r="J28" s="619"/>
      <c r="K28" s="619"/>
      <c r="L28" s="619"/>
      <c r="M28" s="619"/>
      <c r="N28" s="619"/>
      <c r="O28" s="619"/>
      <c r="P28" s="130">
        <v>0</v>
      </c>
      <c r="Q28" s="131">
        <f t="shared" ref="Q28:Q31" si="26">VLOOKUP(E28,Leave_Benefits,2,0)</f>
        <v>0</v>
      </c>
      <c r="R28" s="503">
        <f t="shared" ref="R28:R31" si="27">VLOOKUP(E28,Leave_Benefits,4,0)</f>
        <v>0</v>
      </c>
      <c r="S28" s="114">
        <v>0</v>
      </c>
      <c r="T28" s="115">
        <f t="shared" ref="T28:T31" si="28">P28*(S28)*(C28)</f>
        <v>0</v>
      </c>
      <c r="U28" s="114">
        <v>0</v>
      </c>
      <c r="V28" s="115">
        <f t="shared" ref="V28:V31" si="29">(P28)*(U28)*(C28)</f>
        <v>0</v>
      </c>
      <c r="W28" s="114">
        <v>0</v>
      </c>
      <c r="X28" s="115">
        <f t="shared" ref="X28:X31" si="30">(P28)*(W28)*(C28)</f>
        <v>0</v>
      </c>
      <c r="Y28" s="116">
        <f t="shared" ref="Y28:Y31" si="31">T28+V28+X28</f>
        <v>0</v>
      </c>
      <c r="Z28" s="117"/>
      <c r="AA28" s="38"/>
    </row>
    <row r="29" spans="1:27" ht="15" customHeight="1">
      <c r="A29" s="48"/>
      <c r="B29" s="48"/>
      <c r="C29" s="501">
        <v>0</v>
      </c>
      <c r="D29" s="47" t="s">
        <v>408</v>
      </c>
      <c r="E29" s="618" t="s">
        <v>335</v>
      </c>
      <c r="F29" s="619"/>
      <c r="G29" s="619"/>
      <c r="H29" s="619"/>
      <c r="I29" s="619"/>
      <c r="J29" s="619"/>
      <c r="K29" s="619"/>
      <c r="L29" s="619"/>
      <c r="M29" s="619"/>
      <c r="N29" s="619"/>
      <c r="O29" s="619"/>
      <c r="P29" s="130">
        <v>0</v>
      </c>
      <c r="Q29" s="131">
        <f t="shared" si="26"/>
        <v>0</v>
      </c>
      <c r="R29" s="503">
        <f t="shared" si="27"/>
        <v>0</v>
      </c>
      <c r="S29" s="114">
        <v>0</v>
      </c>
      <c r="T29" s="115">
        <f t="shared" si="28"/>
        <v>0</v>
      </c>
      <c r="U29" s="114">
        <v>0</v>
      </c>
      <c r="V29" s="115">
        <f t="shared" si="29"/>
        <v>0</v>
      </c>
      <c r="W29" s="114">
        <v>0</v>
      </c>
      <c r="X29" s="115">
        <f t="shared" si="30"/>
        <v>0</v>
      </c>
      <c r="Y29" s="116">
        <f t="shared" si="31"/>
        <v>0</v>
      </c>
      <c r="Z29" s="117"/>
      <c r="AA29" s="38"/>
    </row>
    <row r="30" spans="1:27" ht="15" customHeight="1">
      <c r="A30" s="48"/>
      <c r="B30" s="48"/>
      <c r="C30" s="501">
        <v>0</v>
      </c>
      <c r="D30" s="47" t="s">
        <v>408</v>
      </c>
      <c r="E30" s="618" t="s">
        <v>335</v>
      </c>
      <c r="F30" s="619"/>
      <c r="G30" s="619"/>
      <c r="H30" s="619"/>
      <c r="I30" s="619"/>
      <c r="J30" s="619"/>
      <c r="K30" s="619"/>
      <c r="L30" s="619"/>
      <c r="M30" s="619"/>
      <c r="N30" s="619"/>
      <c r="O30" s="619"/>
      <c r="P30" s="130">
        <v>0</v>
      </c>
      <c r="Q30" s="131">
        <f t="shared" si="26"/>
        <v>0</v>
      </c>
      <c r="R30" s="503">
        <f t="shared" si="27"/>
        <v>0</v>
      </c>
      <c r="S30" s="114">
        <v>0</v>
      </c>
      <c r="T30" s="115">
        <f t="shared" si="28"/>
        <v>0</v>
      </c>
      <c r="U30" s="114">
        <v>0</v>
      </c>
      <c r="V30" s="115">
        <f t="shared" si="29"/>
        <v>0</v>
      </c>
      <c r="W30" s="114">
        <v>0</v>
      </c>
      <c r="X30" s="115">
        <f t="shared" si="30"/>
        <v>0</v>
      </c>
      <c r="Y30" s="116">
        <f t="shared" si="31"/>
        <v>0</v>
      </c>
      <c r="Z30" s="117"/>
      <c r="AA30" s="38"/>
    </row>
    <row r="31" spans="1:27" ht="15" customHeight="1">
      <c r="A31" s="48"/>
      <c r="B31" s="48"/>
      <c r="C31" s="501">
        <v>0</v>
      </c>
      <c r="D31" s="47" t="s">
        <v>408</v>
      </c>
      <c r="E31" s="618" t="s">
        <v>335</v>
      </c>
      <c r="F31" s="619"/>
      <c r="G31" s="619"/>
      <c r="H31" s="619"/>
      <c r="I31" s="619"/>
      <c r="J31" s="619"/>
      <c r="K31" s="619"/>
      <c r="L31" s="619"/>
      <c r="M31" s="619"/>
      <c r="N31" s="619"/>
      <c r="O31" s="619"/>
      <c r="P31" s="130">
        <v>0</v>
      </c>
      <c r="Q31" s="131">
        <f t="shared" si="26"/>
        <v>0</v>
      </c>
      <c r="R31" s="503">
        <f t="shared" si="27"/>
        <v>0</v>
      </c>
      <c r="S31" s="114">
        <v>0</v>
      </c>
      <c r="T31" s="115">
        <f t="shared" si="28"/>
        <v>0</v>
      </c>
      <c r="U31" s="114">
        <v>0</v>
      </c>
      <c r="V31" s="115">
        <f t="shared" si="29"/>
        <v>0</v>
      </c>
      <c r="W31" s="114">
        <v>0</v>
      </c>
      <c r="X31" s="115">
        <f t="shared" si="30"/>
        <v>0</v>
      </c>
      <c r="Y31" s="116">
        <f t="shared" si="31"/>
        <v>0</v>
      </c>
      <c r="Z31" s="117"/>
      <c r="AA31" s="38"/>
    </row>
    <row r="32" spans="1:27" ht="15" customHeight="1">
      <c r="A32" s="48"/>
      <c r="B32" s="48"/>
      <c r="C32" s="133"/>
      <c r="D32" s="47"/>
      <c r="E32" s="688"/>
      <c r="F32" s="688"/>
      <c r="G32" s="688"/>
      <c r="H32" s="688"/>
      <c r="I32" s="688"/>
      <c r="J32" s="688"/>
      <c r="K32" s="688"/>
      <c r="L32" s="688"/>
      <c r="M32" s="688"/>
      <c r="N32" s="689"/>
      <c r="O32" s="627" t="s">
        <v>285</v>
      </c>
      <c r="P32" s="628"/>
      <c r="Q32" s="628"/>
      <c r="R32" s="629"/>
      <c r="S32" s="596">
        <f>SUM(T19:T31)</f>
        <v>0</v>
      </c>
      <c r="T32" s="614"/>
      <c r="U32" s="596">
        <f>SUM(V19:V31)</f>
        <v>0</v>
      </c>
      <c r="V32" s="614"/>
      <c r="W32" s="596">
        <f>SUM(X19:X31)</f>
        <v>0</v>
      </c>
      <c r="X32" s="614"/>
      <c r="Y32" s="119">
        <f>SUM(S32:X32)</f>
        <v>0</v>
      </c>
      <c r="Z32" s="38"/>
      <c r="AA32" s="38"/>
    </row>
    <row r="33" spans="1:27" s="88" customFormat="1" ht="15" customHeight="1">
      <c r="A33" s="525"/>
      <c r="B33" s="525"/>
      <c r="C33" s="621" t="s">
        <v>287</v>
      </c>
      <c r="D33" s="622"/>
      <c r="E33" s="622"/>
      <c r="F33" s="622"/>
      <c r="G33" s="622"/>
      <c r="H33" s="622"/>
      <c r="I33" s="622"/>
      <c r="J33" s="622"/>
      <c r="K33" s="622"/>
      <c r="L33" s="622"/>
      <c r="M33" s="622"/>
      <c r="N33" s="622"/>
      <c r="O33" s="622"/>
      <c r="P33" s="622"/>
      <c r="Q33" s="622"/>
      <c r="R33" s="623"/>
      <c r="S33" s="656">
        <f>SUM(S16,S32)</f>
        <v>0</v>
      </c>
      <c r="T33" s="657"/>
      <c r="U33" s="656">
        <f>SUM(U16,U32)</f>
        <v>0</v>
      </c>
      <c r="V33" s="657"/>
      <c r="W33" s="656">
        <f>SUM(W16,W32)</f>
        <v>0</v>
      </c>
      <c r="X33" s="657"/>
      <c r="Y33" s="134">
        <f>SUM(S33:X33)</f>
        <v>0</v>
      </c>
      <c r="Z33" s="524"/>
      <c r="AA33" s="50"/>
    </row>
    <row r="34" spans="1:27" s="88" customFormat="1" ht="15" customHeight="1">
      <c r="A34" s="525">
        <v>1900</v>
      </c>
      <c r="B34" s="525"/>
      <c r="C34" s="506" t="s">
        <v>288</v>
      </c>
      <c r="D34" s="513"/>
      <c r="E34" s="635"/>
      <c r="F34" s="635"/>
      <c r="G34" s="635"/>
      <c r="H34" s="635"/>
      <c r="I34" s="635"/>
      <c r="J34" s="635"/>
      <c r="K34" s="635"/>
      <c r="L34" s="635"/>
      <c r="M34" s="635"/>
      <c r="N34" s="635"/>
      <c r="O34" s="635"/>
      <c r="P34" s="513"/>
      <c r="Q34" s="518"/>
      <c r="R34" s="32"/>
      <c r="S34" s="105"/>
      <c r="T34" s="122"/>
      <c r="U34" s="105"/>
      <c r="V34" s="122"/>
      <c r="W34" s="105"/>
      <c r="X34" s="122"/>
      <c r="Y34" s="124"/>
      <c r="Z34" s="524"/>
      <c r="AA34" s="50"/>
    </row>
    <row r="35" spans="1:27" s="88" customFormat="1" ht="15" customHeight="1">
      <c r="A35" s="525"/>
      <c r="B35" s="525"/>
      <c r="C35" s="506" t="s">
        <v>45</v>
      </c>
      <c r="D35" s="12">
        <f t="shared" ref="D35:E39" si="32">D11</f>
        <v>0</v>
      </c>
      <c r="E35" s="630" t="str">
        <f t="shared" si="32"/>
        <v>Select E-Class</v>
      </c>
      <c r="F35" s="630"/>
      <c r="G35" s="630"/>
      <c r="H35" s="630"/>
      <c r="I35" s="630"/>
      <c r="J35" s="630"/>
      <c r="K35" s="630"/>
      <c r="L35" s="630"/>
      <c r="M35" s="630"/>
      <c r="N35" s="630"/>
      <c r="O35" s="630"/>
      <c r="P35" s="498"/>
      <c r="Q35" s="136">
        <f t="shared" ref="Q35" si="33">VLOOKUP(E35,Leave_Benefits,3,0)</f>
        <v>0</v>
      </c>
      <c r="R35" s="108"/>
      <c r="S35" s="137"/>
      <c r="T35" s="115">
        <f>T11*$Q35</f>
        <v>0</v>
      </c>
      <c r="U35" s="137"/>
      <c r="V35" s="115">
        <f>V11*$Q35</f>
        <v>0</v>
      </c>
      <c r="W35" s="137"/>
      <c r="X35" s="115">
        <f>X11*$Q35</f>
        <v>0</v>
      </c>
      <c r="Y35" s="116">
        <f>SUM(T35+V35+X35)</f>
        <v>0</v>
      </c>
      <c r="Z35" s="524"/>
      <c r="AA35" s="50"/>
    </row>
    <row r="36" spans="1:27" s="88" customFormat="1" ht="15" customHeight="1">
      <c r="A36" s="525"/>
      <c r="B36" s="525"/>
      <c r="C36" s="506"/>
      <c r="D36" s="12">
        <f t="shared" si="32"/>
        <v>0</v>
      </c>
      <c r="E36" s="630" t="str">
        <f t="shared" si="32"/>
        <v>Select E-Class</v>
      </c>
      <c r="F36" s="630"/>
      <c r="G36" s="630"/>
      <c r="H36" s="630"/>
      <c r="I36" s="630"/>
      <c r="J36" s="630"/>
      <c r="K36" s="630"/>
      <c r="L36" s="630"/>
      <c r="M36" s="630"/>
      <c r="N36" s="630"/>
      <c r="O36" s="630"/>
      <c r="P36" s="498"/>
      <c r="Q36" s="136">
        <f t="shared" ref="Q36:Q39" si="34">VLOOKUP(E36,Leave_Benefits,3,0)</f>
        <v>0</v>
      </c>
      <c r="R36" s="108"/>
      <c r="S36" s="137"/>
      <c r="T36" s="115">
        <f>T12*$Q36</f>
        <v>0</v>
      </c>
      <c r="U36" s="137"/>
      <c r="V36" s="115">
        <f>V12*$Q36</f>
        <v>0</v>
      </c>
      <c r="W36" s="137"/>
      <c r="X36" s="115">
        <f>X12*$Q36</f>
        <v>0</v>
      </c>
      <c r="Y36" s="116">
        <f t="shared" ref="Y36:Y39" si="35">SUM(T36+V36+X36)</f>
        <v>0</v>
      </c>
      <c r="Z36" s="524"/>
      <c r="AA36" s="50"/>
    </row>
    <row r="37" spans="1:27" s="88" customFormat="1" ht="15" customHeight="1">
      <c r="A37" s="525"/>
      <c r="B37" s="525"/>
      <c r="C37" s="506"/>
      <c r="D37" s="12">
        <f t="shared" si="32"/>
        <v>0</v>
      </c>
      <c r="E37" s="630" t="str">
        <f t="shared" si="32"/>
        <v>Select E-Class</v>
      </c>
      <c r="F37" s="630"/>
      <c r="G37" s="630"/>
      <c r="H37" s="630"/>
      <c r="I37" s="630"/>
      <c r="J37" s="630"/>
      <c r="K37" s="630"/>
      <c r="L37" s="630"/>
      <c r="M37" s="630"/>
      <c r="N37" s="630"/>
      <c r="O37" s="630"/>
      <c r="P37" s="498"/>
      <c r="Q37" s="136">
        <f t="shared" si="34"/>
        <v>0</v>
      </c>
      <c r="R37" s="108"/>
      <c r="S37" s="137"/>
      <c r="T37" s="115">
        <f>T13*$Q37</f>
        <v>0</v>
      </c>
      <c r="U37" s="137"/>
      <c r="V37" s="115">
        <f>V13*$Q37</f>
        <v>0</v>
      </c>
      <c r="W37" s="137"/>
      <c r="X37" s="115">
        <f>X13*$Q37</f>
        <v>0</v>
      </c>
      <c r="Y37" s="116">
        <f t="shared" si="35"/>
        <v>0</v>
      </c>
      <c r="Z37" s="524"/>
      <c r="AA37" s="50"/>
    </row>
    <row r="38" spans="1:27" s="88" customFormat="1" ht="15" customHeight="1">
      <c r="A38" s="525"/>
      <c r="B38" s="525"/>
      <c r="C38" s="506"/>
      <c r="D38" s="12">
        <f t="shared" si="32"/>
        <v>0</v>
      </c>
      <c r="E38" s="630" t="str">
        <f t="shared" si="32"/>
        <v>Select E-Class</v>
      </c>
      <c r="F38" s="630"/>
      <c r="G38" s="630"/>
      <c r="H38" s="630"/>
      <c r="I38" s="630"/>
      <c r="J38" s="630"/>
      <c r="K38" s="630"/>
      <c r="L38" s="630"/>
      <c r="M38" s="630"/>
      <c r="N38" s="630"/>
      <c r="O38" s="630"/>
      <c r="P38" s="498"/>
      <c r="Q38" s="136">
        <f t="shared" si="34"/>
        <v>0</v>
      </c>
      <c r="R38" s="108"/>
      <c r="S38" s="137"/>
      <c r="T38" s="115">
        <f>T14*$Q38</f>
        <v>0</v>
      </c>
      <c r="U38" s="137"/>
      <c r="V38" s="115">
        <f>V14*$Q38</f>
        <v>0</v>
      </c>
      <c r="W38" s="137"/>
      <c r="X38" s="115">
        <f>X14*$Q38</f>
        <v>0</v>
      </c>
      <c r="Y38" s="116">
        <f t="shared" si="35"/>
        <v>0</v>
      </c>
      <c r="Z38" s="524"/>
      <c r="AA38" s="50"/>
    </row>
    <row r="39" spans="1:27" s="88" customFormat="1" ht="15" customHeight="1">
      <c r="A39" s="525"/>
      <c r="B39" s="525"/>
      <c r="C39" s="506"/>
      <c r="D39" s="12">
        <f t="shared" si="32"/>
        <v>0</v>
      </c>
      <c r="E39" s="630" t="str">
        <f t="shared" si="32"/>
        <v>Select E-Class</v>
      </c>
      <c r="F39" s="630"/>
      <c r="G39" s="630"/>
      <c r="H39" s="630"/>
      <c r="I39" s="630"/>
      <c r="J39" s="630"/>
      <c r="K39" s="630"/>
      <c r="L39" s="630"/>
      <c r="M39" s="630"/>
      <c r="N39" s="630"/>
      <c r="O39" s="630"/>
      <c r="P39" s="498"/>
      <c r="Q39" s="136">
        <f t="shared" si="34"/>
        <v>0</v>
      </c>
      <c r="R39" s="108"/>
      <c r="S39" s="137"/>
      <c r="T39" s="115">
        <f>T15*$Q39</f>
        <v>0</v>
      </c>
      <c r="U39" s="137"/>
      <c r="V39" s="115">
        <f>V15*$Q39</f>
        <v>0</v>
      </c>
      <c r="W39" s="137"/>
      <c r="X39" s="115">
        <f>X15*$Q39</f>
        <v>0</v>
      </c>
      <c r="Y39" s="116">
        <f t="shared" si="35"/>
        <v>0</v>
      </c>
      <c r="Z39" s="524"/>
      <c r="AA39" s="50"/>
    </row>
    <row r="40" spans="1:27" s="88" customFormat="1" ht="15" customHeight="1">
      <c r="A40" s="525"/>
      <c r="B40" s="525"/>
      <c r="C40" s="506"/>
      <c r="D40" s="12"/>
      <c r="E40" s="690"/>
      <c r="F40" s="690"/>
      <c r="G40" s="690"/>
      <c r="H40" s="690"/>
      <c r="I40" s="690"/>
      <c r="J40" s="690"/>
      <c r="K40" s="690"/>
      <c r="L40" s="690"/>
      <c r="M40" s="690"/>
      <c r="N40" s="691"/>
      <c r="O40" s="624" t="s">
        <v>284</v>
      </c>
      <c r="P40" s="625"/>
      <c r="Q40" s="625"/>
      <c r="R40" s="626"/>
      <c r="S40" s="596">
        <f>SUM(T35:T39)</f>
        <v>0</v>
      </c>
      <c r="T40" s="614"/>
      <c r="U40" s="596">
        <f>SUM(V35:V39)</f>
        <v>0</v>
      </c>
      <c r="V40" s="614"/>
      <c r="W40" s="596">
        <f>SUM(X35:X39)</f>
        <v>0</v>
      </c>
      <c r="X40" s="614"/>
      <c r="Y40" s="138">
        <f>SUM(S40:X40)</f>
        <v>0</v>
      </c>
      <c r="Z40" s="524"/>
      <c r="AA40" s="50"/>
    </row>
    <row r="41" spans="1:27" s="88" customFormat="1" ht="15" customHeight="1">
      <c r="A41" s="525"/>
      <c r="B41" s="525"/>
      <c r="C41" s="506" t="s">
        <v>46</v>
      </c>
      <c r="D41" s="502"/>
      <c r="E41" s="605"/>
      <c r="F41" s="605"/>
      <c r="G41" s="605"/>
      <c r="H41" s="605"/>
      <c r="I41" s="605"/>
      <c r="J41" s="605"/>
      <c r="K41" s="605"/>
      <c r="L41" s="605"/>
      <c r="M41" s="605"/>
      <c r="N41" s="605"/>
      <c r="O41" s="602"/>
      <c r="P41" s="498"/>
      <c r="Q41" s="139"/>
      <c r="R41" s="108"/>
      <c r="S41" s="140"/>
      <c r="T41" s="141"/>
      <c r="U41" s="140"/>
      <c r="V41" s="141"/>
      <c r="W41" s="140"/>
      <c r="X41" s="141"/>
      <c r="Y41" s="142"/>
      <c r="Z41" s="524"/>
      <c r="AA41" s="50"/>
    </row>
    <row r="42" spans="1:27" s="88" customFormat="1" ht="15" customHeight="1">
      <c r="A42" s="525"/>
      <c r="B42" s="525"/>
      <c r="C42" s="506"/>
      <c r="D42" s="517">
        <f t="shared" ref="D42:E48" si="36">D19</f>
        <v>0</v>
      </c>
      <c r="E42" s="616" t="str">
        <f t="shared" si="36"/>
        <v>Select E-Class</v>
      </c>
      <c r="F42" s="616"/>
      <c r="G42" s="616"/>
      <c r="H42" s="616"/>
      <c r="I42" s="616"/>
      <c r="J42" s="616"/>
      <c r="K42" s="616"/>
      <c r="L42" s="616"/>
      <c r="M42" s="616"/>
      <c r="N42" s="616"/>
      <c r="O42" s="616"/>
      <c r="P42" s="498"/>
      <c r="Q42" s="136">
        <f t="shared" ref="Q42:Q48" si="37">VLOOKUP(E42,Leave_Benefits,3,0)</f>
        <v>0</v>
      </c>
      <c r="R42" s="108"/>
      <c r="S42" s="137"/>
      <c r="T42" s="115">
        <f t="shared" ref="T42:T48" si="38">T19*$Q42</f>
        <v>0</v>
      </c>
      <c r="U42" s="137"/>
      <c r="V42" s="115">
        <f t="shared" ref="V42:V48" si="39">V19*$Q42</f>
        <v>0</v>
      </c>
      <c r="W42" s="137"/>
      <c r="X42" s="115">
        <f t="shared" ref="X42:X48" si="40">X19*$Q42</f>
        <v>0</v>
      </c>
      <c r="Y42" s="116">
        <f>SUM(T42+V42+X42)</f>
        <v>0</v>
      </c>
      <c r="Z42" s="524"/>
      <c r="AA42" s="50"/>
    </row>
    <row r="43" spans="1:27" s="88" customFormat="1" ht="15" customHeight="1">
      <c r="A43" s="525"/>
      <c r="B43" s="525"/>
      <c r="C43" s="506"/>
      <c r="D43" s="517">
        <f t="shared" si="36"/>
        <v>0</v>
      </c>
      <c r="E43" s="615" t="str">
        <f t="shared" si="36"/>
        <v>Select E-Class</v>
      </c>
      <c r="F43" s="615"/>
      <c r="G43" s="615"/>
      <c r="H43" s="615"/>
      <c r="I43" s="615"/>
      <c r="J43" s="615"/>
      <c r="K43" s="615"/>
      <c r="L43" s="615"/>
      <c r="M43" s="615"/>
      <c r="N43" s="615"/>
      <c r="O43" s="616"/>
      <c r="P43" s="498"/>
      <c r="Q43" s="136">
        <f t="shared" ref="Q43:Q46" si="41">VLOOKUP(E43,Leave_Benefits,3,0)</f>
        <v>0</v>
      </c>
      <c r="R43" s="108"/>
      <c r="S43" s="137"/>
      <c r="T43" s="115">
        <f t="shared" si="38"/>
        <v>0</v>
      </c>
      <c r="U43" s="137"/>
      <c r="V43" s="115">
        <f t="shared" si="39"/>
        <v>0</v>
      </c>
      <c r="W43" s="137"/>
      <c r="X43" s="115">
        <f t="shared" si="40"/>
        <v>0</v>
      </c>
      <c r="Y43" s="116">
        <f t="shared" ref="Y43:Y48" si="42">SUM(T43+V43+X43)</f>
        <v>0</v>
      </c>
      <c r="Z43" s="524"/>
      <c r="AA43" s="50"/>
    </row>
    <row r="44" spans="1:27" s="88" customFormat="1" ht="15" customHeight="1">
      <c r="A44" s="525"/>
      <c r="B44" s="525"/>
      <c r="C44" s="506"/>
      <c r="D44" s="517">
        <f t="shared" si="36"/>
        <v>0</v>
      </c>
      <c r="E44" s="615" t="str">
        <f t="shared" si="36"/>
        <v>Select E-Class</v>
      </c>
      <c r="F44" s="616"/>
      <c r="G44" s="616"/>
      <c r="H44" s="616"/>
      <c r="I44" s="616"/>
      <c r="J44" s="616"/>
      <c r="K44" s="616"/>
      <c r="L44" s="616"/>
      <c r="M44" s="616"/>
      <c r="N44" s="616"/>
      <c r="O44" s="616"/>
      <c r="P44" s="498"/>
      <c r="Q44" s="136">
        <f t="shared" si="41"/>
        <v>0</v>
      </c>
      <c r="R44" s="108"/>
      <c r="S44" s="137"/>
      <c r="T44" s="115">
        <f t="shared" si="38"/>
        <v>0</v>
      </c>
      <c r="U44" s="137"/>
      <c r="V44" s="115">
        <f t="shared" si="39"/>
        <v>0</v>
      </c>
      <c r="W44" s="137"/>
      <c r="X44" s="115">
        <f t="shared" si="40"/>
        <v>0</v>
      </c>
      <c r="Y44" s="116">
        <f t="shared" si="42"/>
        <v>0</v>
      </c>
      <c r="Z44" s="524"/>
      <c r="AA44" s="50"/>
    </row>
    <row r="45" spans="1:27" s="88" customFormat="1" ht="15" customHeight="1">
      <c r="A45" s="525"/>
      <c r="B45" s="525"/>
      <c r="C45" s="506"/>
      <c r="D45" s="517">
        <f t="shared" si="36"/>
        <v>0</v>
      </c>
      <c r="E45" s="615" t="str">
        <f t="shared" si="36"/>
        <v>Select E-Class</v>
      </c>
      <c r="F45" s="616"/>
      <c r="G45" s="616"/>
      <c r="H45" s="616"/>
      <c r="I45" s="616"/>
      <c r="J45" s="616"/>
      <c r="K45" s="616"/>
      <c r="L45" s="616"/>
      <c r="M45" s="616"/>
      <c r="N45" s="616"/>
      <c r="O45" s="616"/>
      <c r="P45" s="498"/>
      <c r="Q45" s="136">
        <f t="shared" si="41"/>
        <v>0</v>
      </c>
      <c r="R45" s="108"/>
      <c r="S45" s="137"/>
      <c r="T45" s="115">
        <f t="shared" si="38"/>
        <v>0</v>
      </c>
      <c r="U45" s="137"/>
      <c r="V45" s="115">
        <f t="shared" si="39"/>
        <v>0</v>
      </c>
      <c r="W45" s="143"/>
      <c r="X45" s="115">
        <f t="shared" si="40"/>
        <v>0</v>
      </c>
      <c r="Y45" s="116">
        <f t="shared" si="42"/>
        <v>0</v>
      </c>
      <c r="Z45" s="524"/>
      <c r="AA45" s="50"/>
    </row>
    <row r="46" spans="1:27" s="88" customFormat="1" ht="15" customHeight="1">
      <c r="A46" s="525"/>
      <c r="B46" s="525"/>
      <c r="C46" s="506"/>
      <c r="D46" s="517">
        <f t="shared" si="36"/>
        <v>0</v>
      </c>
      <c r="E46" s="615" t="str">
        <f t="shared" si="36"/>
        <v>Select E-Class</v>
      </c>
      <c r="F46" s="616"/>
      <c r="G46" s="616"/>
      <c r="H46" s="616"/>
      <c r="I46" s="616"/>
      <c r="J46" s="616"/>
      <c r="K46" s="616"/>
      <c r="L46" s="616"/>
      <c r="M46" s="616"/>
      <c r="N46" s="616"/>
      <c r="O46" s="616"/>
      <c r="P46" s="498"/>
      <c r="Q46" s="136">
        <f t="shared" si="41"/>
        <v>0</v>
      </c>
      <c r="R46" s="108"/>
      <c r="S46" s="137"/>
      <c r="T46" s="115">
        <f t="shared" si="38"/>
        <v>0</v>
      </c>
      <c r="U46" s="137"/>
      <c r="V46" s="115">
        <f t="shared" si="39"/>
        <v>0</v>
      </c>
      <c r="W46" s="137"/>
      <c r="X46" s="115">
        <f t="shared" si="40"/>
        <v>0</v>
      </c>
      <c r="Y46" s="116">
        <f t="shared" si="42"/>
        <v>0</v>
      </c>
      <c r="Z46" s="524"/>
      <c r="AA46" s="50"/>
    </row>
    <row r="47" spans="1:27" s="88" customFormat="1" ht="15" customHeight="1">
      <c r="A47" s="525"/>
      <c r="B47" s="525"/>
      <c r="C47" s="506"/>
      <c r="D47" s="517" t="str">
        <f t="shared" si="36"/>
        <v>Post Doc (≤ 3 Years)</v>
      </c>
      <c r="E47" s="615" t="str">
        <f t="shared" si="36"/>
        <v>FN - Faculty (Non-Union, 9 mo.)</v>
      </c>
      <c r="F47" s="616"/>
      <c r="G47" s="616"/>
      <c r="H47" s="616"/>
      <c r="I47" s="616"/>
      <c r="J47" s="616"/>
      <c r="K47" s="616"/>
      <c r="L47" s="616"/>
      <c r="M47" s="616"/>
      <c r="N47" s="616"/>
      <c r="O47" s="616"/>
      <c r="P47" s="498"/>
      <c r="Q47" s="136">
        <f t="shared" si="37"/>
        <v>0.28799999999999998</v>
      </c>
      <c r="R47" s="108"/>
      <c r="S47" s="137"/>
      <c r="T47" s="115">
        <f t="shared" si="38"/>
        <v>0</v>
      </c>
      <c r="U47" s="137"/>
      <c r="V47" s="115">
        <f t="shared" si="39"/>
        <v>0</v>
      </c>
      <c r="W47" s="137"/>
      <c r="X47" s="115">
        <f t="shared" si="40"/>
        <v>0</v>
      </c>
      <c r="Y47" s="116">
        <f t="shared" si="42"/>
        <v>0</v>
      </c>
      <c r="Z47" s="524"/>
      <c r="AA47" s="50"/>
    </row>
    <row r="48" spans="1:27" s="88" customFormat="1" ht="15" customHeight="1">
      <c r="A48" s="525"/>
      <c r="B48" s="525"/>
      <c r="C48" s="506"/>
      <c r="D48" s="517" t="str">
        <f t="shared" si="36"/>
        <v>Post Doc (≥ 4 Years)</v>
      </c>
      <c r="E48" s="615" t="str">
        <f t="shared" si="36"/>
        <v>F9 - Faculty (UNAC)</v>
      </c>
      <c r="F48" s="616"/>
      <c r="G48" s="616"/>
      <c r="H48" s="616"/>
      <c r="I48" s="616"/>
      <c r="J48" s="616"/>
      <c r="K48" s="616"/>
      <c r="L48" s="616"/>
      <c r="M48" s="616"/>
      <c r="N48" s="616"/>
      <c r="O48" s="616"/>
      <c r="P48" s="498"/>
      <c r="Q48" s="136">
        <f t="shared" si="37"/>
        <v>0.30499999999999999</v>
      </c>
      <c r="R48" s="108"/>
      <c r="S48" s="137"/>
      <c r="T48" s="115">
        <f t="shared" si="38"/>
        <v>0</v>
      </c>
      <c r="U48" s="137"/>
      <c r="V48" s="115">
        <f t="shared" si="39"/>
        <v>0</v>
      </c>
      <c r="W48" s="137"/>
      <c r="X48" s="115">
        <f t="shared" si="40"/>
        <v>0</v>
      </c>
      <c r="Y48" s="116">
        <f t="shared" si="42"/>
        <v>0</v>
      </c>
      <c r="Z48" s="524"/>
      <c r="AA48" s="50"/>
    </row>
    <row r="49" spans="1:27" s="88" customFormat="1" ht="15" customHeight="1">
      <c r="A49" s="525"/>
      <c r="B49" s="525"/>
      <c r="C49" s="506" t="s">
        <v>47</v>
      </c>
      <c r="D49" s="502"/>
      <c r="E49" s="564"/>
      <c r="F49" s="564"/>
      <c r="G49" s="564"/>
      <c r="H49" s="564"/>
      <c r="I49" s="564"/>
      <c r="J49" s="564"/>
      <c r="K49" s="564"/>
      <c r="L49" s="564"/>
      <c r="M49" s="564"/>
      <c r="N49" s="564"/>
      <c r="O49" s="602"/>
      <c r="P49" s="498"/>
      <c r="Q49" s="144"/>
      <c r="R49" s="108"/>
      <c r="S49" s="140"/>
      <c r="T49" s="141"/>
      <c r="U49" s="145"/>
      <c r="V49" s="141"/>
      <c r="W49" s="145"/>
      <c r="X49" s="141"/>
      <c r="Y49" s="129"/>
      <c r="Z49" s="524"/>
      <c r="AA49" s="50"/>
    </row>
    <row r="50" spans="1:27" s="88" customFormat="1" ht="15" customHeight="1">
      <c r="A50" s="525"/>
      <c r="B50" s="525"/>
      <c r="C50" s="506"/>
      <c r="D50" s="517" t="str">
        <f t="shared" ref="D50:E53" si="43">D28</f>
        <v>Select Level from List</v>
      </c>
      <c r="E50" s="615" t="str">
        <f t="shared" si="43"/>
        <v>Select E-Class</v>
      </c>
      <c r="F50" s="615"/>
      <c r="G50" s="615"/>
      <c r="H50" s="615"/>
      <c r="I50" s="615"/>
      <c r="J50" s="615"/>
      <c r="K50" s="615"/>
      <c r="L50" s="615"/>
      <c r="M50" s="615"/>
      <c r="N50" s="615"/>
      <c r="O50" s="616"/>
      <c r="P50" s="498"/>
      <c r="Q50" s="136">
        <f t="shared" ref="Q50:Q53" si="44">VLOOKUP(E50,Leave_Benefits,3,0)</f>
        <v>0</v>
      </c>
      <c r="R50" s="108"/>
      <c r="S50" s="137"/>
      <c r="T50" s="115">
        <f>(T28)*$Q50</f>
        <v>0</v>
      </c>
      <c r="U50" s="137"/>
      <c r="V50" s="115">
        <f>(V28)*$Q50</f>
        <v>0</v>
      </c>
      <c r="W50" s="137"/>
      <c r="X50" s="115">
        <f>(X28)*$Q50</f>
        <v>0</v>
      </c>
      <c r="Y50" s="116">
        <f>SUM(T50+V50+X50)</f>
        <v>0</v>
      </c>
      <c r="Z50" s="524"/>
      <c r="AA50" s="50"/>
    </row>
    <row r="51" spans="1:27" s="88" customFormat="1" ht="15" customHeight="1">
      <c r="A51" s="525"/>
      <c r="B51" s="525"/>
      <c r="C51" s="506"/>
      <c r="D51" s="517" t="str">
        <f t="shared" si="43"/>
        <v>Select Level from List</v>
      </c>
      <c r="E51" s="630" t="str">
        <f t="shared" si="43"/>
        <v>Select E-Class</v>
      </c>
      <c r="F51" s="630"/>
      <c r="G51" s="630"/>
      <c r="H51" s="630"/>
      <c r="I51" s="630"/>
      <c r="J51" s="630"/>
      <c r="K51" s="630"/>
      <c r="L51" s="630"/>
      <c r="M51" s="630"/>
      <c r="N51" s="630"/>
      <c r="O51" s="616"/>
      <c r="P51" s="498"/>
      <c r="Q51" s="136">
        <f t="shared" si="44"/>
        <v>0</v>
      </c>
      <c r="R51" s="108"/>
      <c r="S51" s="137"/>
      <c r="T51" s="115">
        <f>(T29)*$Q51</f>
        <v>0</v>
      </c>
      <c r="U51" s="137"/>
      <c r="V51" s="115">
        <f>(V29)*$Q51</f>
        <v>0</v>
      </c>
      <c r="W51" s="137"/>
      <c r="X51" s="115">
        <f>(X29)*$Q51</f>
        <v>0</v>
      </c>
      <c r="Y51" s="116">
        <f t="shared" ref="Y51:Y55" si="45">SUM(T51+V51+X51)</f>
        <v>0</v>
      </c>
      <c r="Z51" s="524"/>
      <c r="AA51" s="50"/>
    </row>
    <row r="52" spans="1:27" s="88" customFormat="1" ht="15" customHeight="1">
      <c r="A52" s="525"/>
      <c r="B52" s="525"/>
      <c r="C52" s="506"/>
      <c r="D52" s="517" t="str">
        <f t="shared" si="43"/>
        <v>Select Level from List</v>
      </c>
      <c r="E52" s="630" t="str">
        <f t="shared" si="43"/>
        <v>Select E-Class</v>
      </c>
      <c r="F52" s="616"/>
      <c r="G52" s="616"/>
      <c r="H52" s="616"/>
      <c r="I52" s="616"/>
      <c r="J52" s="616"/>
      <c r="K52" s="616"/>
      <c r="L52" s="616"/>
      <c r="M52" s="616"/>
      <c r="N52" s="616"/>
      <c r="O52" s="616"/>
      <c r="P52" s="498"/>
      <c r="Q52" s="136">
        <f t="shared" si="44"/>
        <v>0</v>
      </c>
      <c r="R52" s="108"/>
      <c r="S52" s="137"/>
      <c r="T52" s="115">
        <f>(T30)*$Q52</f>
        <v>0</v>
      </c>
      <c r="U52" s="137"/>
      <c r="V52" s="115">
        <f>(V30)*$Q52</f>
        <v>0</v>
      </c>
      <c r="W52" s="137"/>
      <c r="X52" s="115">
        <f>(X30)*$Q52</f>
        <v>0</v>
      </c>
      <c r="Y52" s="116">
        <f t="shared" si="45"/>
        <v>0</v>
      </c>
      <c r="Z52" s="524"/>
      <c r="AA52" s="50"/>
    </row>
    <row r="53" spans="1:27" s="88" customFormat="1" ht="15" customHeight="1">
      <c r="A53" s="525"/>
      <c r="B53" s="525"/>
      <c r="C53" s="506"/>
      <c r="D53" s="517" t="str">
        <f t="shared" si="43"/>
        <v>Select Level from List</v>
      </c>
      <c r="E53" s="630" t="str">
        <f t="shared" si="43"/>
        <v>Select E-Class</v>
      </c>
      <c r="F53" s="616"/>
      <c r="G53" s="616"/>
      <c r="H53" s="616"/>
      <c r="I53" s="616"/>
      <c r="J53" s="616"/>
      <c r="K53" s="616"/>
      <c r="L53" s="616"/>
      <c r="M53" s="616"/>
      <c r="N53" s="616"/>
      <c r="O53" s="616"/>
      <c r="P53" s="498"/>
      <c r="Q53" s="136">
        <f t="shared" si="44"/>
        <v>0</v>
      </c>
      <c r="R53" s="108"/>
      <c r="S53" s="137"/>
      <c r="T53" s="115">
        <f>(T31)*$Q53</f>
        <v>0</v>
      </c>
      <c r="U53" s="137"/>
      <c r="V53" s="115">
        <f>(V31)*$Q53</f>
        <v>0</v>
      </c>
      <c r="W53" s="137"/>
      <c r="X53" s="115">
        <f>(X31)*$Q53</f>
        <v>0</v>
      </c>
      <c r="Y53" s="116">
        <f t="shared" si="45"/>
        <v>0</v>
      </c>
      <c r="Z53" s="524"/>
      <c r="AA53" s="50"/>
    </row>
    <row r="54" spans="1:27" s="88" customFormat="1" ht="15" customHeight="1">
      <c r="A54" s="525"/>
      <c r="B54" s="525"/>
      <c r="C54" s="506"/>
      <c r="D54" s="615" t="s">
        <v>453</v>
      </c>
      <c r="E54" s="620"/>
      <c r="F54" s="620"/>
      <c r="G54" s="620"/>
      <c r="H54" s="620"/>
      <c r="I54" s="620"/>
      <c r="J54" s="620"/>
      <c r="K54" s="620"/>
      <c r="L54" s="620"/>
      <c r="M54" s="620"/>
      <c r="N54" s="620"/>
      <c r="O54" s="620"/>
      <c r="P54" s="620"/>
      <c r="Q54" s="146">
        <v>2326</v>
      </c>
      <c r="R54" s="503">
        <v>1.07</v>
      </c>
      <c r="S54" s="147">
        <v>0</v>
      </c>
      <c r="T54" s="115">
        <f>Q54*S54</f>
        <v>0</v>
      </c>
      <c r="U54" s="147">
        <v>0</v>
      </c>
      <c r="V54" s="115">
        <f>Q54*U54*R54</f>
        <v>0</v>
      </c>
      <c r="W54" s="147">
        <v>0</v>
      </c>
      <c r="X54" s="115">
        <f>Q54*W54*R54^2</f>
        <v>0</v>
      </c>
      <c r="Y54" s="116">
        <f t="shared" si="45"/>
        <v>0</v>
      </c>
      <c r="Z54" s="524"/>
      <c r="AA54" s="50"/>
    </row>
    <row r="55" spans="1:27" s="88" customFormat="1" ht="15" customHeight="1">
      <c r="A55" s="525"/>
      <c r="B55" s="525"/>
      <c r="C55" s="506"/>
      <c r="D55" s="615" t="s">
        <v>453</v>
      </c>
      <c r="E55" s="620"/>
      <c r="F55" s="620"/>
      <c r="G55" s="620"/>
      <c r="H55" s="620"/>
      <c r="I55" s="620"/>
      <c r="J55" s="620"/>
      <c r="K55" s="620"/>
      <c r="L55" s="620"/>
      <c r="M55" s="620"/>
      <c r="N55" s="620"/>
      <c r="O55" s="620"/>
      <c r="P55" s="620"/>
      <c r="Q55" s="146">
        <v>2326</v>
      </c>
      <c r="R55" s="503">
        <v>1.07</v>
      </c>
      <c r="S55" s="147">
        <v>0</v>
      </c>
      <c r="T55" s="115">
        <f t="shared" ref="T55" si="46">Q55*S55</f>
        <v>0</v>
      </c>
      <c r="U55" s="147">
        <v>0</v>
      </c>
      <c r="V55" s="115">
        <f t="shared" ref="V55" si="47">Q55*U55*R55</f>
        <v>0</v>
      </c>
      <c r="W55" s="147">
        <v>0</v>
      </c>
      <c r="X55" s="115">
        <f t="shared" ref="X55" si="48">Q55*W55*R55^2</f>
        <v>0</v>
      </c>
      <c r="Y55" s="116">
        <f t="shared" si="45"/>
        <v>0</v>
      </c>
      <c r="Z55" s="524"/>
      <c r="AA55" s="50"/>
    </row>
    <row r="56" spans="1:27" s="88" customFormat="1" ht="15" customHeight="1">
      <c r="A56" s="525"/>
      <c r="B56" s="525"/>
      <c r="C56" s="506"/>
      <c r="D56" s="550"/>
      <c r="E56" s="550"/>
      <c r="F56" s="550"/>
      <c r="G56" s="550"/>
      <c r="H56" s="550"/>
      <c r="I56" s="550"/>
      <c r="J56" s="550"/>
      <c r="K56" s="550"/>
      <c r="L56" s="550"/>
      <c r="M56" s="550"/>
      <c r="N56" s="692"/>
      <c r="O56" s="624" t="s">
        <v>285</v>
      </c>
      <c r="P56" s="625"/>
      <c r="Q56" s="625"/>
      <c r="R56" s="626"/>
      <c r="S56" s="596">
        <f>SUM(T42:T55)</f>
        <v>0</v>
      </c>
      <c r="T56" s="614"/>
      <c r="U56" s="596">
        <f>SUM(V42:V55)</f>
        <v>0</v>
      </c>
      <c r="V56" s="614"/>
      <c r="W56" s="596">
        <f>SUM(X42:X55)</f>
        <v>0</v>
      </c>
      <c r="X56" s="614"/>
      <c r="Y56" s="138">
        <f>SUM(S56:X56)</f>
        <v>0</v>
      </c>
      <c r="Z56" s="148"/>
      <c r="AA56" s="50"/>
    </row>
    <row r="57" spans="1:27" s="88" customFormat="1" ht="15" customHeight="1">
      <c r="A57" s="525"/>
      <c r="B57" s="525"/>
      <c r="C57" s="621" t="s">
        <v>289</v>
      </c>
      <c r="D57" s="622"/>
      <c r="E57" s="622"/>
      <c r="F57" s="622"/>
      <c r="G57" s="622"/>
      <c r="H57" s="622"/>
      <c r="I57" s="622"/>
      <c r="J57" s="622"/>
      <c r="K57" s="622"/>
      <c r="L57" s="622"/>
      <c r="M57" s="622"/>
      <c r="N57" s="622"/>
      <c r="O57" s="622"/>
      <c r="P57" s="622"/>
      <c r="Q57" s="622"/>
      <c r="R57" s="623"/>
      <c r="S57" s="656">
        <f>SUM(S40, S56)</f>
        <v>0</v>
      </c>
      <c r="T57" s="657"/>
      <c r="U57" s="656">
        <f>SUM(U40, U56)</f>
        <v>0</v>
      </c>
      <c r="V57" s="657"/>
      <c r="W57" s="656">
        <f>SUM(W40, W56)</f>
        <v>0</v>
      </c>
      <c r="X57" s="657"/>
      <c r="Y57" s="134">
        <f>SUM(S57:X57)</f>
        <v>0</v>
      </c>
      <c r="Z57" s="149"/>
      <c r="AA57" s="50"/>
    </row>
    <row r="58" spans="1:27" s="88" customFormat="1" ht="15" customHeight="1">
      <c r="A58" s="525"/>
      <c r="B58" s="525"/>
      <c r="C58" s="566" t="s">
        <v>290</v>
      </c>
      <c r="D58" s="567"/>
      <c r="E58" s="567"/>
      <c r="F58" s="567"/>
      <c r="G58" s="567"/>
      <c r="H58" s="567"/>
      <c r="I58" s="567"/>
      <c r="J58" s="567"/>
      <c r="K58" s="567"/>
      <c r="L58" s="567"/>
      <c r="M58" s="567"/>
      <c r="N58" s="567"/>
      <c r="O58" s="567"/>
      <c r="P58" s="567"/>
      <c r="Q58" s="567"/>
      <c r="R58" s="568"/>
      <c r="S58" s="594">
        <f>SUM(S33,S57)</f>
        <v>0</v>
      </c>
      <c r="T58" s="577"/>
      <c r="U58" s="594">
        <f>SUM(U33,U57)</f>
        <v>0</v>
      </c>
      <c r="V58" s="577"/>
      <c r="W58" s="594">
        <f>SUM(W33,W57)</f>
        <v>0</v>
      </c>
      <c r="X58" s="577"/>
      <c r="Y58" s="150">
        <f>SUM(S58:X58)</f>
        <v>0</v>
      </c>
      <c r="Z58" s="524"/>
      <c r="AA58" s="50"/>
    </row>
    <row r="59" spans="1:27" s="158" customFormat="1" ht="15" customHeight="1">
      <c r="A59" s="151">
        <v>2000</v>
      </c>
      <c r="B59" s="151"/>
      <c r="C59" s="529" t="s">
        <v>291</v>
      </c>
      <c r="D59" s="510"/>
      <c r="E59" s="635" t="s">
        <v>219</v>
      </c>
      <c r="F59" s="635"/>
      <c r="G59" s="635"/>
      <c r="H59" s="635"/>
      <c r="I59" s="635"/>
      <c r="J59" s="635"/>
      <c r="K59" s="635"/>
      <c r="L59" s="635"/>
      <c r="M59" s="635"/>
      <c r="N59" s="635"/>
      <c r="O59" s="510"/>
      <c r="P59" s="510"/>
      <c r="Q59" s="508"/>
      <c r="R59" s="530"/>
      <c r="S59" s="154"/>
      <c r="T59" s="155"/>
      <c r="U59" s="154"/>
      <c r="V59" s="155"/>
      <c r="W59" s="154"/>
      <c r="X59" s="155"/>
      <c r="Y59" s="156"/>
      <c r="Z59" s="157"/>
      <c r="AA59" s="91"/>
    </row>
    <row r="60" spans="1:27" s="88" customFormat="1" ht="36.950000000000003" customHeight="1">
      <c r="A60" s="525"/>
      <c r="B60" s="525"/>
      <c r="C60" s="522" t="s">
        <v>53</v>
      </c>
      <c r="D60" s="518" t="s">
        <v>182</v>
      </c>
      <c r="E60" s="500" t="str">
        <f>S7</f>
        <v>Year 1</v>
      </c>
      <c r="F60" s="500" t="str">
        <f>U7</f>
        <v>Year 2</v>
      </c>
      <c r="G60" s="500" t="str">
        <f>W7</f>
        <v>Year 3</v>
      </c>
      <c r="H60" s="500" t="e">
        <f>#REF!</f>
        <v>#REF!</v>
      </c>
      <c r="I60" s="500" t="e">
        <f>#REF!</f>
        <v>#REF!</v>
      </c>
      <c r="J60" s="500"/>
      <c r="K60" s="500"/>
      <c r="L60" s="500"/>
      <c r="M60" s="500"/>
      <c r="N60" s="500"/>
      <c r="O60" s="512" t="s">
        <v>371</v>
      </c>
      <c r="P60" s="512" t="s">
        <v>372</v>
      </c>
      <c r="Q60" s="512" t="s">
        <v>76</v>
      </c>
      <c r="R60" s="531" t="s">
        <v>352</v>
      </c>
      <c r="S60" s="159"/>
      <c r="T60" s="128"/>
      <c r="U60" s="160"/>
      <c r="V60" s="128"/>
      <c r="W60" s="160"/>
      <c r="X60" s="128"/>
      <c r="Y60" s="129"/>
      <c r="Z60" s="524"/>
      <c r="AA60" s="50"/>
    </row>
    <row r="61" spans="1:27" s="88" customFormat="1" ht="15" customHeight="1">
      <c r="A61" s="525"/>
      <c r="B61" s="525"/>
      <c r="C61" s="507" t="s">
        <v>350</v>
      </c>
      <c r="D61" s="667" t="s">
        <v>373</v>
      </c>
      <c r="E61" s="509"/>
      <c r="F61" s="509"/>
      <c r="G61" s="509"/>
      <c r="H61" s="509"/>
      <c r="I61" s="509"/>
      <c r="J61" s="509"/>
      <c r="K61" s="509"/>
      <c r="L61" s="509"/>
      <c r="M61" s="509"/>
      <c r="N61" s="509"/>
      <c r="O61" s="597"/>
      <c r="P61" s="509"/>
      <c r="Q61" s="498"/>
      <c r="R61" s="502">
        <f t="shared" ref="R61:R80" si="49">VLOOKUP(C61,TravelIncrease,2,0)</f>
        <v>1.1000000000000001</v>
      </c>
      <c r="S61" s="589">
        <f>E61*P61*Q61</f>
        <v>0</v>
      </c>
      <c r="T61" s="590"/>
      <c r="U61" s="589">
        <f>F61*P61*Q61*R61</f>
        <v>0</v>
      </c>
      <c r="V61" s="590"/>
      <c r="W61" s="589">
        <f>G61*P61*Q61*(R61^2)</f>
        <v>0</v>
      </c>
      <c r="X61" s="590"/>
      <c r="Y61" s="116">
        <f>SUM(S61+U61+W61)</f>
        <v>0</v>
      </c>
      <c r="Z61" s="524"/>
      <c r="AA61" s="50"/>
    </row>
    <row r="62" spans="1:27" s="88" customFormat="1" ht="15" customHeight="1">
      <c r="A62" s="525"/>
      <c r="B62" s="525"/>
      <c r="C62" s="507" t="s">
        <v>262</v>
      </c>
      <c r="D62" s="667"/>
      <c r="E62" s="509"/>
      <c r="F62" s="509"/>
      <c r="G62" s="509"/>
      <c r="H62" s="509"/>
      <c r="I62" s="509"/>
      <c r="J62" s="509"/>
      <c r="K62" s="509"/>
      <c r="L62" s="509"/>
      <c r="M62" s="509"/>
      <c r="N62" s="509"/>
      <c r="O62" s="597"/>
      <c r="P62" s="509"/>
      <c r="Q62" s="498"/>
      <c r="R62" s="502">
        <f t="shared" si="49"/>
        <v>1</v>
      </c>
      <c r="S62" s="589">
        <f t="shared" ref="S62:S80" si="50">E62*P62*Q62</f>
        <v>0</v>
      </c>
      <c r="T62" s="590"/>
      <c r="U62" s="589">
        <f t="shared" ref="U62:U80" si="51">F62*P62*Q62*R62</f>
        <v>0</v>
      </c>
      <c r="V62" s="590"/>
      <c r="W62" s="589">
        <f t="shared" ref="W62:W80" si="52">G62*P62*Q62*(R62^2)</f>
        <v>0</v>
      </c>
      <c r="X62" s="590"/>
      <c r="Y62" s="116">
        <f t="shared" ref="Y62:Y80" si="53">SUM(S62+U62+W62)</f>
        <v>0</v>
      </c>
      <c r="Z62" s="524"/>
      <c r="AA62" s="50"/>
    </row>
    <row r="63" spans="1:27" s="88" customFormat="1" ht="15" customHeight="1">
      <c r="A63" s="525"/>
      <c r="B63" s="525"/>
      <c r="C63" s="507" t="s">
        <v>28</v>
      </c>
      <c r="D63" s="667"/>
      <c r="E63" s="509"/>
      <c r="F63" s="509"/>
      <c r="G63" s="509"/>
      <c r="H63" s="509"/>
      <c r="I63" s="509"/>
      <c r="J63" s="509"/>
      <c r="K63" s="509"/>
      <c r="L63" s="509"/>
      <c r="M63" s="509"/>
      <c r="N63" s="509"/>
      <c r="O63" s="597"/>
      <c r="P63" s="509"/>
      <c r="Q63" s="498"/>
      <c r="R63" s="502">
        <f t="shared" si="49"/>
        <v>1</v>
      </c>
      <c r="S63" s="589">
        <f t="shared" si="50"/>
        <v>0</v>
      </c>
      <c r="T63" s="590"/>
      <c r="U63" s="589">
        <f t="shared" si="51"/>
        <v>0</v>
      </c>
      <c r="V63" s="590"/>
      <c r="W63" s="589">
        <f t="shared" si="52"/>
        <v>0</v>
      </c>
      <c r="X63" s="590"/>
      <c r="Y63" s="116">
        <f t="shared" si="53"/>
        <v>0</v>
      </c>
      <c r="Z63" s="524"/>
      <c r="AA63" s="50"/>
    </row>
    <row r="64" spans="1:27" s="88" customFormat="1" ht="15" customHeight="1">
      <c r="A64" s="525"/>
      <c r="B64" s="525"/>
      <c r="C64" s="507" t="s">
        <v>54</v>
      </c>
      <c r="D64" s="667"/>
      <c r="E64" s="509"/>
      <c r="F64" s="509"/>
      <c r="G64" s="509"/>
      <c r="H64" s="509"/>
      <c r="I64" s="509"/>
      <c r="J64" s="509"/>
      <c r="K64" s="509"/>
      <c r="L64" s="509"/>
      <c r="M64" s="509"/>
      <c r="N64" s="509"/>
      <c r="O64" s="597"/>
      <c r="P64" s="509"/>
      <c r="Q64" s="498"/>
      <c r="R64" s="502">
        <f t="shared" si="49"/>
        <v>1.1000000000000001</v>
      </c>
      <c r="S64" s="589">
        <f t="shared" si="50"/>
        <v>0</v>
      </c>
      <c r="T64" s="590"/>
      <c r="U64" s="589">
        <f t="shared" si="51"/>
        <v>0</v>
      </c>
      <c r="V64" s="590"/>
      <c r="W64" s="589">
        <f t="shared" si="52"/>
        <v>0</v>
      </c>
      <c r="X64" s="590"/>
      <c r="Y64" s="116">
        <f t="shared" si="53"/>
        <v>0</v>
      </c>
      <c r="Z64" s="524"/>
      <c r="AA64" s="50"/>
    </row>
    <row r="65" spans="1:27" s="88" customFormat="1" ht="15" customHeight="1">
      <c r="A65" s="525"/>
      <c r="B65" s="525"/>
      <c r="C65" s="507" t="s">
        <v>350</v>
      </c>
      <c r="D65" s="667" t="s">
        <v>373</v>
      </c>
      <c r="E65" s="509"/>
      <c r="F65" s="509"/>
      <c r="G65" s="509"/>
      <c r="H65" s="509"/>
      <c r="I65" s="509"/>
      <c r="J65" s="509"/>
      <c r="K65" s="509"/>
      <c r="L65" s="509"/>
      <c r="M65" s="509"/>
      <c r="N65" s="509"/>
      <c r="O65" s="597"/>
      <c r="P65" s="509"/>
      <c r="Q65" s="498"/>
      <c r="R65" s="502">
        <f t="shared" si="49"/>
        <v>1.1000000000000001</v>
      </c>
      <c r="S65" s="589">
        <f t="shared" si="50"/>
        <v>0</v>
      </c>
      <c r="T65" s="590"/>
      <c r="U65" s="589">
        <f t="shared" si="51"/>
        <v>0</v>
      </c>
      <c r="V65" s="590"/>
      <c r="W65" s="589">
        <f t="shared" si="52"/>
        <v>0</v>
      </c>
      <c r="X65" s="590"/>
      <c r="Y65" s="116">
        <f t="shared" si="53"/>
        <v>0</v>
      </c>
      <c r="Z65" s="524"/>
      <c r="AA65" s="50"/>
    </row>
    <row r="66" spans="1:27" s="88" customFormat="1" ht="15" customHeight="1">
      <c r="A66" s="525"/>
      <c r="B66" s="525"/>
      <c r="C66" s="507" t="s">
        <v>262</v>
      </c>
      <c r="D66" s="667"/>
      <c r="E66" s="509"/>
      <c r="F66" s="509"/>
      <c r="G66" s="509"/>
      <c r="H66" s="509"/>
      <c r="I66" s="509"/>
      <c r="J66" s="509"/>
      <c r="K66" s="509"/>
      <c r="L66" s="509"/>
      <c r="M66" s="509"/>
      <c r="N66" s="509"/>
      <c r="O66" s="597"/>
      <c r="P66" s="509"/>
      <c r="Q66" s="498"/>
      <c r="R66" s="502">
        <f t="shared" si="49"/>
        <v>1</v>
      </c>
      <c r="S66" s="589">
        <f t="shared" si="50"/>
        <v>0</v>
      </c>
      <c r="T66" s="590"/>
      <c r="U66" s="589">
        <f t="shared" si="51"/>
        <v>0</v>
      </c>
      <c r="V66" s="590"/>
      <c r="W66" s="589">
        <f t="shared" si="52"/>
        <v>0</v>
      </c>
      <c r="X66" s="590"/>
      <c r="Y66" s="116">
        <f t="shared" si="53"/>
        <v>0</v>
      </c>
      <c r="Z66" s="524"/>
      <c r="AA66" s="50"/>
    </row>
    <row r="67" spans="1:27" s="88" customFormat="1" ht="15" customHeight="1">
      <c r="A67" s="525"/>
      <c r="B67" s="525"/>
      <c r="C67" s="507" t="s">
        <v>28</v>
      </c>
      <c r="D67" s="667"/>
      <c r="E67" s="509"/>
      <c r="F67" s="509"/>
      <c r="G67" s="509"/>
      <c r="H67" s="509"/>
      <c r="I67" s="509"/>
      <c r="J67" s="509"/>
      <c r="K67" s="509"/>
      <c r="L67" s="509"/>
      <c r="M67" s="509"/>
      <c r="N67" s="509"/>
      <c r="O67" s="597"/>
      <c r="P67" s="509"/>
      <c r="Q67" s="498"/>
      <c r="R67" s="502">
        <f t="shared" si="49"/>
        <v>1</v>
      </c>
      <c r="S67" s="589">
        <f t="shared" si="50"/>
        <v>0</v>
      </c>
      <c r="T67" s="590"/>
      <c r="U67" s="589">
        <f t="shared" si="51"/>
        <v>0</v>
      </c>
      <c r="V67" s="590"/>
      <c r="W67" s="589">
        <f t="shared" si="52"/>
        <v>0</v>
      </c>
      <c r="X67" s="590"/>
      <c r="Y67" s="116">
        <f t="shared" si="53"/>
        <v>0</v>
      </c>
      <c r="Z67" s="524"/>
      <c r="AA67" s="50"/>
    </row>
    <row r="68" spans="1:27" s="88" customFormat="1" ht="15" customHeight="1">
      <c r="A68" s="525"/>
      <c r="B68" s="525"/>
      <c r="C68" s="507" t="s">
        <v>54</v>
      </c>
      <c r="D68" s="667"/>
      <c r="E68" s="509"/>
      <c r="F68" s="509"/>
      <c r="G68" s="509"/>
      <c r="H68" s="509"/>
      <c r="I68" s="509"/>
      <c r="J68" s="509"/>
      <c r="K68" s="509"/>
      <c r="L68" s="509"/>
      <c r="M68" s="509"/>
      <c r="N68" s="509"/>
      <c r="O68" s="597"/>
      <c r="P68" s="509"/>
      <c r="Q68" s="498"/>
      <c r="R68" s="502">
        <f t="shared" si="49"/>
        <v>1.1000000000000001</v>
      </c>
      <c r="S68" s="589">
        <f t="shared" si="50"/>
        <v>0</v>
      </c>
      <c r="T68" s="590"/>
      <c r="U68" s="589">
        <f t="shared" si="51"/>
        <v>0</v>
      </c>
      <c r="V68" s="590"/>
      <c r="W68" s="589">
        <f t="shared" si="52"/>
        <v>0</v>
      </c>
      <c r="X68" s="590"/>
      <c r="Y68" s="116">
        <f t="shared" si="53"/>
        <v>0</v>
      </c>
      <c r="Z68" s="524"/>
      <c r="AA68" s="50"/>
    </row>
    <row r="69" spans="1:27" s="88" customFormat="1" ht="15" customHeight="1">
      <c r="A69" s="525"/>
      <c r="B69" s="525"/>
      <c r="C69" s="507" t="s">
        <v>350</v>
      </c>
      <c r="D69" s="667" t="s">
        <v>373</v>
      </c>
      <c r="E69" s="509"/>
      <c r="F69" s="509"/>
      <c r="G69" s="509"/>
      <c r="H69" s="509"/>
      <c r="I69" s="509"/>
      <c r="J69" s="509"/>
      <c r="K69" s="509"/>
      <c r="L69" s="509"/>
      <c r="M69" s="509"/>
      <c r="N69" s="509"/>
      <c r="O69" s="597"/>
      <c r="P69" s="509"/>
      <c r="Q69" s="498"/>
      <c r="R69" s="502">
        <f t="shared" si="49"/>
        <v>1.1000000000000001</v>
      </c>
      <c r="S69" s="589">
        <f t="shared" si="50"/>
        <v>0</v>
      </c>
      <c r="T69" s="590"/>
      <c r="U69" s="589">
        <f t="shared" si="51"/>
        <v>0</v>
      </c>
      <c r="V69" s="590"/>
      <c r="W69" s="589">
        <f t="shared" si="52"/>
        <v>0</v>
      </c>
      <c r="X69" s="590"/>
      <c r="Y69" s="116">
        <f t="shared" si="53"/>
        <v>0</v>
      </c>
      <c r="Z69" s="524"/>
      <c r="AA69" s="50"/>
    </row>
    <row r="70" spans="1:27" s="88" customFormat="1" ht="15" customHeight="1">
      <c r="A70" s="525"/>
      <c r="B70" s="525"/>
      <c r="C70" s="507" t="s">
        <v>262</v>
      </c>
      <c r="D70" s="667"/>
      <c r="E70" s="509"/>
      <c r="F70" s="509"/>
      <c r="G70" s="509"/>
      <c r="H70" s="509"/>
      <c r="I70" s="509"/>
      <c r="J70" s="509"/>
      <c r="K70" s="509"/>
      <c r="L70" s="509"/>
      <c r="M70" s="509"/>
      <c r="N70" s="509"/>
      <c r="O70" s="597"/>
      <c r="P70" s="509"/>
      <c r="Q70" s="498"/>
      <c r="R70" s="502">
        <f t="shared" si="49"/>
        <v>1</v>
      </c>
      <c r="S70" s="589">
        <f t="shared" si="50"/>
        <v>0</v>
      </c>
      <c r="T70" s="590"/>
      <c r="U70" s="589">
        <f t="shared" si="51"/>
        <v>0</v>
      </c>
      <c r="V70" s="590"/>
      <c r="W70" s="589">
        <f t="shared" si="52"/>
        <v>0</v>
      </c>
      <c r="X70" s="590"/>
      <c r="Y70" s="116">
        <f t="shared" si="53"/>
        <v>0</v>
      </c>
      <c r="Z70" s="524"/>
      <c r="AA70" s="50"/>
    </row>
    <row r="71" spans="1:27" s="88" customFormat="1" ht="15" customHeight="1">
      <c r="A71" s="525"/>
      <c r="B71" s="525"/>
      <c r="C71" s="507" t="s">
        <v>28</v>
      </c>
      <c r="D71" s="667"/>
      <c r="E71" s="509"/>
      <c r="F71" s="509"/>
      <c r="G71" s="509"/>
      <c r="H71" s="509"/>
      <c r="I71" s="509"/>
      <c r="J71" s="509"/>
      <c r="K71" s="509"/>
      <c r="L71" s="509"/>
      <c r="M71" s="509"/>
      <c r="N71" s="509"/>
      <c r="O71" s="597"/>
      <c r="P71" s="509"/>
      <c r="Q71" s="498"/>
      <c r="R71" s="502">
        <f t="shared" si="49"/>
        <v>1</v>
      </c>
      <c r="S71" s="589">
        <f t="shared" si="50"/>
        <v>0</v>
      </c>
      <c r="T71" s="590"/>
      <c r="U71" s="589">
        <f t="shared" si="51"/>
        <v>0</v>
      </c>
      <c r="V71" s="590"/>
      <c r="W71" s="589">
        <f t="shared" si="52"/>
        <v>0</v>
      </c>
      <c r="X71" s="590"/>
      <c r="Y71" s="116">
        <f t="shared" si="53"/>
        <v>0</v>
      </c>
      <c r="Z71" s="524"/>
      <c r="AA71" s="50"/>
    </row>
    <row r="72" spans="1:27" s="88" customFormat="1" ht="15" customHeight="1">
      <c r="A72" s="525"/>
      <c r="B72" s="525"/>
      <c r="C72" s="507" t="s">
        <v>54</v>
      </c>
      <c r="D72" s="667"/>
      <c r="E72" s="509"/>
      <c r="F72" s="509"/>
      <c r="G72" s="509"/>
      <c r="H72" s="509"/>
      <c r="I72" s="509"/>
      <c r="J72" s="509"/>
      <c r="K72" s="509"/>
      <c r="L72" s="509"/>
      <c r="M72" s="509"/>
      <c r="N72" s="509"/>
      <c r="O72" s="597"/>
      <c r="P72" s="509"/>
      <c r="Q72" s="498"/>
      <c r="R72" s="502">
        <f t="shared" si="49"/>
        <v>1.1000000000000001</v>
      </c>
      <c r="S72" s="589">
        <f t="shared" si="50"/>
        <v>0</v>
      </c>
      <c r="T72" s="590"/>
      <c r="U72" s="589">
        <f t="shared" si="51"/>
        <v>0</v>
      </c>
      <c r="V72" s="590"/>
      <c r="W72" s="589">
        <f t="shared" si="52"/>
        <v>0</v>
      </c>
      <c r="X72" s="590"/>
      <c r="Y72" s="116">
        <f t="shared" si="53"/>
        <v>0</v>
      </c>
      <c r="Z72" s="524"/>
      <c r="AA72" s="50"/>
    </row>
    <row r="73" spans="1:27" s="88" customFormat="1" ht="15" customHeight="1">
      <c r="A73" s="525"/>
      <c r="B73" s="525"/>
      <c r="C73" s="507" t="s">
        <v>350</v>
      </c>
      <c r="D73" s="667" t="s">
        <v>373</v>
      </c>
      <c r="E73" s="509"/>
      <c r="F73" s="509"/>
      <c r="G73" s="509"/>
      <c r="H73" s="509"/>
      <c r="I73" s="509"/>
      <c r="J73" s="509"/>
      <c r="K73" s="509"/>
      <c r="L73" s="509"/>
      <c r="M73" s="509"/>
      <c r="N73" s="509"/>
      <c r="O73" s="597"/>
      <c r="P73" s="509"/>
      <c r="Q73" s="498"/>
      <c r="R73" s="502">
        <f t="shared" si="49"/>
        <v>1.1000000000000001</v>
      </c>
      <c r="S73" s="589">
        <f t="shared" si="50"/>
        <v>0</v>
      </c>
      <c r="T73" s="590"/>
      <c r="U73" s="589">
        <f t="shared" si="51"/>
        <v>0</v>
      </c>
      <c r="V73" s="590"/>
      <c r="W73" s="589">
        <f t="shared" si="52"/>
        <v>0</v>
      </c>
      <c r="X73" s="590"/>
      <c r="Y73" s="116">
        <f t="shared" si="53"/>
        <v>0</v>
      </c>
      <c r="Z73" s="524"/>
      <c r="AA73" s="50"/>
    </row>
    <row r="74" spans="1:27" s="88" customFormat="1" ht="15" customHeight="1">
      <c r="A74" s="525"/>
      <c r="B74" s="525"/>
      <c r="C74" s="507" t="s">
        <v>262</v>
      </c>
      <c r="D74" s="667"/>
      <c r="E74" s="509"/>
      <c r="F74" s="509"/>
      <c r="G74" s="509"/>
      <c r="H74" s="509"/>
      <c r="I74" s="509"/>
      <c r="J74" s="509"/>
      <c r="K74" s="509"/>
      <c r="L74" s="509"/>
      <c r="M74" s="509"/>
      <c r="N74" s="509"/>
      <c r="O74" s="597"/>
      <c r="P74" s="509"/>
      <c r="Q74" s="498"/>
      <c r="R74" s="502">
        <f t="shared" si="49"/>
        <v>1</v>
      </c>
      <c r="S74" s="589">
        <f t="shared" si="50"/>
        <v>0</v>
      </c>
      <c r="T74" s="590"/>
      <c r="U74" s="589">
        <f t="shared" si="51"/>
        <v>0</v>
      </c>
      <c r="V74" s="590"/>
      <c r="W74" s="589">
        <f t="shared" si="52"/>
        <v>0</v>
      </c>
      <c r="X74" s="590"/>
      <c r="Y74" s="116">
        <f t="shared" si="53"/>
        <v>0</v>
      </c>
      <c r="Z74" s="524"/>
      <c r="AA74" s="50"/>
    </row>
    <row r="75" spans="1:27" s="88" customFormat="1" ht="15" customHeight="1">
      <c r="A75" s="525"/>
      <c r="B75" s="525"/>
      <c r="C75" s="507" t="s">
        <v>28</v>
      </c>
      <c r="D75" s="667"/>
      <c r="E75" s="509"/>
      <c r="F75" s="509"/>
      <c r="G75" s="509"/>
      <c r="H75" s="509"/>
      <c r="I75" s="509"/>
      <c r="J75" s="509"/>
      <c r="K75" s="509"/>
      <c r="L75" s="509"/>
      <c r="M75" s="509"/>
      <c r="N75" s="509"/>
      <c r="O75" s="597"/>
      <c r="P75" s="509"/>
      <c r="Q75" s="498"/>
      <c r="R75" s="502">
        <f t="shared" si="49"/>
        <v>1</v>
      </c>
      <c r="S75" s="589">
        <f t="shared" si="50"/>
        <v>0</v>
      </c>
      <c r="T75" s="590"/>
      <c r="U75" s="589">
        <f t="shared" si="51"/>
        <v>0</v>
      </c>
      <c r="V75" s="590"/>
      <c r="W75" s="589">
        <f t="shared" si="52"/>
        <v>0</v>
      </c>
      <c r="X75" s="590"/>
      <c r="Y75" s="116">
        <f t="shared" si="53"/>
        <v>0</v>
      </c>
      <c r="Z75" s="524"/>
      <c r="AA75" s="50"/>
    </row>
    <row r="76" spans="1:27" s="88" customFormat="1" ht="15" customHeight="1">
      <c r="A76" s="525"/>
      <c r="B76" s="525"/>
      <c r="C76" s="507" t="s">
        <v>54</v>
      </c>
      <c r="D76" s="667"/>
      <c r="E76" s="509"/>
      <c r="F76" s="509"/>
      <c r="G76" s="509"/>
      <c r="H76" s="509"/>
      <c r="I76" s="509"/>
      <c r="J76" s="509"/>
      <c r="K76" s="509"/>
      <c r="L76" s="509"/>
      <c r="M76" s="509"/>
      <c r="N76" s="509"/>
      <c r="O76" s="597"/>
      <c r="P76" s="509"/>
      <c r="Q76" s="498"/>
      <c r="R76" s="502">
        <f t="shared" si="49"/>
        <v>1.1000000000000001</v>
      </c>
      <c r="S76" s="589">
        <f t="shared" si="50"/>
        <v>0</v>
      </c>
      <c r="T76" s="590"/>
      <c r="U76" s="589">
        <f t="shared" si="51"/>
        <v>0</v>
      </c>
      <c r="V76" s="590"/>
      <c r="W76" s="589">
        <f t="shared" si="52"/>
        <v>0</v>
      </c>
      <c r="X76" s="590"/>
      <c r="Y76" s="116">
        <f t="shared" si="53"/>
        <v>0</v>
      </c>
      <c r="Z76" s="524"/>
      <c r="AA76" s="50"/>
    </row>
    <row r="77" spans="1:27" s="88" customFormat="1" ht="15" customHeight="1">
      <c r="A77" s="525"/>
      <c r="B77" s="525"/>
      <c r="C77" s="507" t="s">
        <v>350</v>
      </c>
      <c r="D77" s="667" t="s">
        <v>373</v>
      </c>
      <c r="E77" s="509"/>
      <c r="F77" s="509"/>
      <c r="G77" s="509"/>
      <c r="H77" s="509"/>
      <c r="I77" s="509"/>
      <c r="J77" s="509"/>
      <c r="K77" s="509"/>
      <c r="L77" s="509"/>
      <c r="M77" s="509"/>
      <c r="N77" s="509"/>
      <c r="O77" s="597"/>
      <c r="P77" s="509"/>
      <c r="Q77" s="498"/>
      <c r="R77" s="502">
        <f t="shared" si="49"/>
        <v>1.1000000000000001</v>
      </c>
      <c r="S77" s="589">
        <f t="shared" si="50"/>
        <v>0</v>
      </c>
      <c r="T77" s="590"/>
      <c r="U77" s="589">
        <f t="shared" si="51"/>
        <v>0</v>
      </c>
      <c r="V77" s="590"/>
      <c r="W77" s="589">
        <f t="shared" si="52"/>
        <v>0</v>
      </c>
      <c r="X77" s="590"/>
      <c r="Y77" s="116">
        <f t="shared" si="53"/>
        <v>0</v>
      </c>
      <c r="Z77" s="524"/>
      <c r="AA77" s="50"/>
    </row>
    <row r="78" spans="1:27" s="88" customFormat="1" ht="15" customHeight="1">
      <c r="A78" s="525"/>
      <c r="B78" s="525"/>
      <c r="C78" s="507" t="s">
        <v>262</v>
      </c>
      <c r="D78" s="667"/>
      <c r="E78" s="509"/>
      <c r="F78" s="509"/>
      <c r="G78" s="509"/>
      <c r="H78" s="509"/>
      <c r="I78" s="509"/>
      <c r="J78" s="509"/>
      <c r="K78" s="509"/>
      <c r="L78" s="509"/>
      <c r="M78" s="509"/>
      <c r="N78" s="509"/>
      <c r="O78" s="597"/>
      <c r="P78" s="509"/>
      <c r="Q78" s="498"/>
      <c r="R78" s="502">
        <f t="shared" si="49"/>
        <v>1</v>
      </c>
      <c r="S78" s="589">
        <f t="shared" si="50"/>
        <v>0</v>
      </c>
      <c r="T78" s="590"/>
      <c r="U78" s="589">
        <f t="shared" si="51"/>
        <v>0</v>
      </c>
      <c r="V78" s="590"/>
      <c r="W78" s="589">
        <f t="shared" si="52"/>
        <v>0</v>
      </c>
      <c r="X78" s="590"/>
      <c r="Y78" s="116">
        <f t="shared" si="53"/>
        <v>0</v>
      </c>
      <c r="Z78" s="524"/>
      <c r="AA78" s="50"/>
    </row>
    <row r="79" spans="1:27" s="88" customFormat="1" ht="15" customHeight="1">
      <c r="A79" s="525"/>
      <c r="B79" s="525"/>
      <c r="C79" s="507" t="s">
        <v>28</v>
      </c>
      <c r="D79" s="667"/>
      <c r="E79" s="509"/>
      <c r="F79" s="509"/>
      <c r="G79" s="509"/>
      <c r="H79" s="509"/>
      <c r="I79" s="509"/>
      <c r="J79" s="509"/>
      <c r="K79" s="509"/>
      <c r="L79" s="509"/>
      <c r="M79" s="509"/>
      <c r="N79" s="509"/>
      <c r="O79" s="597"/>
      <c r="P79" s="509"/>
      <c r="Q79" s="498"/>
      <c r="R79" s="502">
        <f t="shared" si="49"/>
        <v>1</v>
      </c>
      <c r="S79" s="589">
        <f t="shared" si="50"/>
        <v>0</v>
      </c>
      <c r="T79" s="590"/>
      <c r="U79" s="589">
        <f t="shared" si="51"/>
        <v>0</v>
      </c>
      <c r="V79" s="590"/>
      <c r="W79" s="589">
        <f t="shared" si="52"/>
        <v>0</v>
      </c>
      <c r="X79" s="590"/>
      <c r="Y79" s="116">
        <f t="shared" si="53"/>
        <v>0</v>
      </c>
      <c r="Z79" s="524"/>
      <c r="AA79" s="50"/>
    </row>
    <row r="80" spans="1:27" s="88" customFormat="1" ht="15" customHeight="1">
      <c r="A80" s="525"/>
      <c r="B80" s="525"/>
      <c r="C80" s="507" t="s">
        <v>54</v>
      </c>
      <c r="D80" s="667"/>
      <c r="E80" s="509"/>
      <c r="F80" s="509"/>
      <c r="G80" s="509"/>
      <c r="H80" s="509"/>
      <c r="I80" s="509"/>
      <c r="J80" s="509"/>
      <c r="K80" s="509"/>
      <c r="L80" s="509"/>
      <c r="M80" s="509"/>
      <c r="N80" s="509"/>
      <c r="O80" s="597"/>
      <c r="P80" s="509"/>
      <c r="Q80" s="498"/>
      <c r="R80" s="502">
        <f t="shared" si="49"/>
        <v>1.1000000000000001</v>
      </c>
      <c r="S80" s="589">
        <f t="shared" si="50"/>
        <v>0</v>
      </c>
      <c r="T80" s="590"/>
      <c r="U80" s="589">
        <f t="shared" si="51"/>
        <v>0</v>
      </c>
      <c r="V80" s="590"/>
      <c r="W80" s="589">
        <f t="shared" si="52"/>
        <v>0</v>
      </c>
      <c r="X80" s="590"/>
      <c r="Y80" s="116">
        <f t="shared" si="53"/>
        <v>0</v>
      </c>
      <c r="Z80" s="524"/>
      <c r="AA80" s="50"/>
    </row>
    <row r="81" spans="1:27" s="88" customFormat="1" ht="15" customHeight="1">
      <c r="A81" s="525"/>
      <c r="B81" s="525"/>
      <c r="C81" s="133"/>
      <c r="D81" s="47"/>
      <c r="E81" s="518"/>
      <c r="F81" s="518"/>
      <c r="G81" s="518"/>
      <c r="H81" s="518"/>
      <c r="I81" s="518"/>
      <c r="J81" s="518"/>
      <c r="K81" s="518"/>
      <c r="L81" s="518"/>
      <c r="M81" s="518"/>
      <c r="N81" s="518"/>
      <c r="O81" s="627" t="s">
        <v>184</v>
      </c>
      <c r="P81" s="628"/>
      <c r="Q81" s="628"/>
      <c r="R81" s="629"/>
      <c r="S81" s="596">
        <f>SUM(S61:S80)</f>
        <v>0</v>
      </c>
      <c r="T81" s="595"/>
      <c r="U81" s="596">
        <f>SUM(U61:U80)</f>
        <v>0</v>
      </c>
      <c r="V81" s="595"/>
      <c r="W81" s="596">
        <f>SUM(W61:W80)</f>
        <v>0</v>
      </c>
      <c r="X81" s="595"/>
      <c r="Y81" s="119">
        <f>SUM(S81:X81)</f>
        <v>0</v>
      </c>
      <c r="Z81" s="524"/>
      <c r="AA81" s="50"/>
    </row>
    <row r="82" spans="1:27" s="88" customFormat="1" ht="14.25" customHeight="1">
      <c r="A82" s="525"/>
      <c r="B82" s="525"/>
      <c r="C82" s="133"/>
      <c r="D82" s="47"/>
      <c r="E82" s="631" t="s">
        <v>219</v>
      </c>
      <c r="F82" s="631"/>
      <c r="G82" s="631"/>
      <c r="H82" s="631"/>
      <c r="I82" s="631"/>
      <c r="J82" s="631"/>
      <c r="K82" s="631"/>
      <c r="L82" s="631"/>
      <c r="M82" s="631"/>
      <c r="N82" s="631"/>
      <c r="O82" s="47"/>
      <c r="P82" s="47"/>
      <c r="Q82" s="508"/>
      <c r="R82" s="161"/>
      <c r="S82" s="162"/>
      <c r="T82" s="163"/>
      <c r="U82" s="162"/>
      <c r="V82" s="163"/>
      <c r="W82" s="162"/>
      <c r="X82" s="163"/>
      <c r="Y82" s="164"/>
      <c r="Z82" s="524"/>
      <c r="AA82" s="50"/>
    </row>
    <row r="83" spans="1:27" s="88" customFormat="1" ht="39" customHeight="1">
      <c r="A83" s="525"/>
      <c r="B83" s="525"/>
      <c r="C83" s="522" t="s">
        <v>77</v>
      </c>
      <c r="D83" s="518" t="s">
        <v>182</v>
      </c>
      <c r="E83" s="500" t="str">
        <f>S7</f>
        <v>Year 1</v>
      </c>
      <c r="F83" s="500" t="str">
        <f>U7</f>
        <v>Year 2</v>
      </c>
      <c r="G83" s="500" t="str">
        <f>W7</f>
        <v>Year 3</v>
      </c>
      <c r="H83" s="500" t="e">
        <f>#REF!</f>
        <v>#REF!</v>
      </c>
      <c r="I83" s="500" t="e">
        <f>#REF!</f>
        <v>#REF!</v>
      </c>
      <c r="J83" s="500"/>
      <c r="K83" s="500"/>
      <c r="L83" s="500"/>
      <c r="M83" s="500"/>
      <c r="N83" s="500"/>
      <c r="O83" s="512" t="s">
        <v>371</v>
      </c>
      <c r="P83" s="512" t="s">
        <v>372</v>
      </c>
      <c r="Q83" s="512" t="s">
        <v>76</v>
      </c>
      <c r="R83" s="531" t="s">
        <v>352</v>
      </c>
      <c r="S83" s="159"/>
      <c r="T83" s="128"/>
      <c r="U83" s="159"/>
      <c r="V83" s="128"/>
      <c r="W83" s="159"/>
      <c r="X83" s="128"/>
      <c r="Y83" s="129"/>
      <c r="Z83" s="524"/>
      <c r="AA83" s="50"/>
    </row>
    <row r="84" spans="1:27" ht="15" customHeight="1">
      <c r="A84" s="48"/>
      <c r="B84" s="48"/>
      <c r="C84" s="507" t="s">
        <v>350</v>
      </c>
      <c r="D84" s="667" t="s">
        <v>373</v>
      </c>
      <c r="E84" s="509"/>
      <c r="F84" s="509"/>
      <c r="G84" s="509"/>
      <c r="H84" s="509"/>
      <c r="I84" s="509"/>
      <c r="J84" s="509"/>
      <c r="K84" s="509"/>
      <c r="L84" s="509"/>
      <c r="M84" s="509"/>
      <c r="N84" s="509"/>
      <c r="O84" s="597"/>
      <c r="P84" s="509"/>
      <c r="Q84" s="498"/>
      <c r="R84" s="502">
        <f t="shared" ref="R84:R103" si="54">VLOOKUP(C84,TravelIncrease,2,0)</f>
        <v>1.1000000000000001</v>
      </c>
      <c r="S84" s="589">
        <f>E84*P84*Q84</f>
        <v>0</v>
      </c>
      <c r="T84" s="590"/>
      <c r="U84" s="589">
        <f>F84*P84*Q84*R84</f>
        <v>0</v>
      </c>
      <c r="V84" s="590"/>
      <c r="W84" s="589">
        <f>G84*P84*Q84*(R84^2)</f>
        <v>0</v>
      </c>
      <c r="X84" s="590"/>
      <c r="Y84" s="116">
        <f>SUM(S84+U84+W84)</f>
        <v>0</v>
      </c>
      <c r="Z84" s="117"/>
      <c r="AA84" s="38"/>
    </row>
    <row r="85" spans="1:27" ht="15" customHeight="1">
      <c r="A85" s="48"/>
      <c r="B85" s="48"/>
      <c r="C85" s="507" t="s">
        <v>262</v>
      </c>
      <c r="D85" s="667"/>
      <c r="E85" s="509"/>
      <c r="F85" s="509"/>
      <c r="G85" s="509"/>
      <c r="H85" s="509"/>
      <c r="I85" s="509"/>
      <c r="J85" s="509"/>
      <c r="K85" s="509"/>
      <c r="L85" s="509"/>
      <c r="M85" s="509"/>
      <c r="N85" s="509"/>
      <c r="O85" s="597"/>
      <c r="P85" s="509"/>
      <c r="Q85" s="498"/>
      <c r="R85" s="502">
        <f t="shared" si="54"/>
        <v>1</v>
      </c>
      <c r="S85" s="589">
        <f t="shared" ref="S85:S103" si="55">E85*P85*Q85</f>
        <v>0</v>
      </c>
      <c r="T85" s="590"/>
      <c r="U85" s="589">
        <f t="shared" ref="U85:U103" si="56">F85*P85*Q85*R85</f>
        <v>0</v>
      </c>
      <c r="V85" s="590"/>
      <c r="W85" s="589">
        <f t="shared" ref="W85:W103" si="57">G85*P85*Q85*(R85^2)</f>
        <v>0</v>
      </c>
      <c r="X85" s="590"/>
      <c r="Y85" s="116">
        <f t="shared" ref="Y85:Y103" si="58">SUM(S85+U85+W85)</f>
        <v>0</v>
      </c>
      <c r="Z85" s="117"/>
      <c r="AA85" s="38"/>
    </row>
    <row r="86" spans="1:27" ht="15" customHeight="1">
      <c r="A86" s="48"/>
      <c r="B86" s="48"/>
      <c r="C86" s="507" t="s">
        <v>28</v>
      </c>
      <c r="D86" s="667"/>
      <c r="E86" s="509"/>
      <c r="F86" s="509"/>
      <c r="G86" s="509"/>
      <c r="H86" s="509"/>
      <c r="I86" s="509"/>
      <c r="J86" s="509"/>
      <c r="K86" s="509"/>
      <c r="L86" s="509"/>
      <c r="M86" s="509"/>
      <c r="N86" s="509"/>
      <c r="O86" s="597"/>
      <c r="P86" s="509"/>
      <c r="Q86" s="498"/>
      <c r="R86" s="502">
        <f t="shared" si="54"/>
        <v>1</v>
      </c>
      <c r="S86" s="589">
        <f t="shared" si="55"/>
        <v>0</v>
      </c>
      <c r="T86" s="590"/>
      <c r="U86" s="589">
        <f t="shared" si="56"/>
        <v>0</v>
      </c>
      <c r="V86" s="590"/>
      <c r="W86" s="589">
        <f t="shared" si="57"/>
        <v>0</v>
      </c>
      <c r="X86" s="590"/>
      <c r="Y86" s="116">
        <f t="shared" si="58"/>
        <v>0</v>
      </c>
      <c r="Z86" s="117"/>
      <c r="AA86" s="38"/>
    </row>
    <row r="87" spans="1:27" ht="15" customHeight="1">
      <c r="A87" s="48"/>
      <c r="B87" s="48"/>
      <c r="C87" s="507" t="s">
        <v>54</v>
      </c>
      <c r="D87" s="667"/>
      <c r="E87" s="509"/>
      <c r="F87" s="509"/>
      <c r="G87" s="509"/>
      <c r="H87" s="509"/>
      <c r="I87" s="509"/>
      <c r="J87" s="509"/>
      <c r="K87" s="509"/>
      <c r="L87" s="509"/>
      <c r="M87" s="509"/>
      <c r="N87" s="509"/>
      <c r="O87" s="597"/>
      <c r="P87" s="509"/>
      <c r="Q87" s="498"/>
      <c r="R87" s="502">
        <f t="shared" si="54"/>
        <v>1.1000000000000001</v>
      </c>
      <c r="S87" s="589">
        <f t="shared" si="55"/>
        <v>0</v>
      </c>
      <c r="T87" s="590"/>
      <c r="U87" s="589">
        <f t="shared" si="56"/>
        <v>0</v>
      </c>
      <c r="V87" s="590"/>
      <c r="W87" s="589">
        <f t="shared" si="57"/>
        <v>0</v>
      </c>
      <c r="X87" s="590"/>
      <c r="Y87" s="116">
        <f t="shared" si="58"/>
        <v>0</v>
      </c>
      <c r="Z87" s="117"/>
      <c r="AA87" s="38"/>
    </row>
    <row r="88" spans="1:27" ht="15" customHeight="1">
      <c r="A88" s="48"/>
      <c r="B88" s="48"/>
      <c r="C88" s="507" t="s">
        <v>350</v>
      </c>
      <c r="D88" s="667" t="s">
        <v>373</v>
      </c>
      <c r="E88" s="509"/>
      <c r="F88" s="509"/>
      <c r="G88" s="509"/>
      <c r="H88" s="509"/>
      <c r="I88" s="509"/>
      <c r="J88" s="509"/>
      <c r="K88" s="509"/>
      <c r="L88" s="509"/>
      <c r="M88" s="509"/>
      <c r="N88" s="509"/>
      <c r="O88" s="597"/>
      <c r="P88" s="509"/>
      <c r="Q88" s="498"/>
      <c r="R88" s="502">
        <f t="shared" si="54"/>
        <v>1.1000000000000001</v>
      </c>
      <c r="S88" s="589">
        <f t="shared" si="55"/>
        <v>0</v>
      </c>
      <c r="T88" s="590"/>
      <c r="U88" s="589">
        <f t="shared" si="56"/>
        <v>0</v>
      </c>
      <c r="V88" s="590"/>
      <c r="W88" s="589">
        <f t="shared" si="57"/>
        <v>0</v>
      </c>
      <c r="X88" s="590"/>
      <c r="Y88" s="116">
        <f t="shared" si="58"/>
        <v>0</v>
      </c>
      <c r="Z88" s="117"/>
      <c r="AA88" s="38"/>
    </row>
    <row r="89" spans="1:27" ht="15" customHeight="1">
      <c r="A89" s="48"/>
      <c r="B89" s="48"/>
      <c r="C89" s="507" t="s">
        <v>262</v>
      </c>
      <c r="D89" s="667"/>
      <c r="E89" s="509"/>
      <c r="F89" s="509"/>
      <c r="G89" s="509"/>
      <c r="H89" s="509"/>
      <c r="I89" s="509"/>
      <c r="J89" s="509"/>
      <c r="K89" s="509"/>
      <c r="L89" s="509"/>
      <c r="M89" s="509"/>
      <c r="N89" s="509"/>
      <c r="O89" s="597"/>
      <c r="P89" s="509"/>
      <c r="Q89" s="498"/>
      <c r="R89" s="502">
        <f t="shared" si="54"/>
        <v>1</v>
      </c>
      <c r="S89" s="589">
        <f t="shared" si="55"/>
        <v>0</v>
      </c>
      <c r="T89" s="590"/>
      <c r="U89" s="589">
        <f t="shared" si="56"/>
        <v>0</v>
      </c>
      <c r="V89" s="590"/>
      <c r="W89" s="589">
        <f t="shared" si="57"/>
        <v>0</v>
      </c>
      <c r="X89" s="590"/>
      <c r="Y89" s="116">
        <f t="shared" si="58"/>
        <v>0</v>
      </c>
      <c r="Z89" s="117"/>
      <c r="AA89" s="38"/>
    </row>
    <row r="90" spans="1:27" ht="15" customHeight="1">
      <c r="A90" s="48"/>
      <c r="B90" s="48"/>
      <c r="C90" s="507" t="s">
        <v>28</v>
      </c>
      <c r="D90" s="667"/>
      <c r="E90" s="509"/>
      <c r="F90" s="509"/>
      <c r="G90" s="509"/>
      <c r="H90" s="509"/>
      <c r="I90" s="509"/>
      <c r="J90" s="509"/>
      <c r="K90" s="509"/>
      <c r="L90" s="509"/>
      <c r="M90" s="509"/>
      <c r="N90" s="509"/>
      <c r="O90" s="597"/>
      <c r="P90" s="509"/>
      <c r="Q90" s="498"/>
      <c r="R90" s="502">
        <f t="shared" si="54"/>
        <v>1</v>
      </c>
      <c r="S90" s="589">
        <f t="shared" si="55"/>
        <v>0</v>
      </c>
      <c r="T90" s="590"/>
      <c r="U90" s="589">
        <f t="shared" si="56"/>
        <v>0</v>
      </c>
      <c r="V90" s="590"/>
      <c r="W90" s="589">
        <f t="shared" si="57"/>
        <v>0</v>
      </c>
      <c r="X90" s="590"/>
      <c r="Y90" s="116">
        <f t="shared" si="58"/>
        <v>0</v>
      </c>
      <c r="Z90" s="117"/>
      <c r="AA90" s="38"/>
    </row>
    <row r="91" spans="1:27" ht="15" customHeight="1">
      <c r="A91" s="48"/>
      <c r="B91" s="48"/>
      <c r="C91" s="507" t="s">
        <v>54</v>
      </c>
      <c r="D91" s="667"/>
      <c r="E91" s="509"/>
      <c r="F91" s="509"/>
      <c r="G91" s="509"/>
      <c r="H91" s="509"/>
      <c r="I91" s="509"/>
      <c r="J91" s="509"/>
      <c r="K91" s="509"/>
      <c r="L91" s="509"/>
      <c r="M91" s="509"/>
      <c r="N91" s="509"/>
      <c r="O91" s="597"/>
      <c r="P91" s="509"/>
      <c r="Q91" s="498"/>
      <c r="R91" s="502">
        <f t="shared" si="54"/>
        <v>1.1000000000000001</v>
      </c>
      <c r="S91" s="589">
        <f t="shared" si="55"/>
        <v>0</v>
      </c>
      <c r="T91" s="590"/>
      <c r="U91" s="589">
        <f t="shared" si="56"/>
        <v>0</v>
      </c>
      <c r="V91" s="590"/>
      <c r="W91" s="589">
        <f t="shared" si="57"/>
        <v>0</v>
      </c>
      <c r="X91" s="590"/>
      <c r="Y91" s="116">
        <f t="shared" si="58"/>
        <v>0</v>
      </c>
      <c r="Z91" s="117"/>
      <c r="AA91" s="38"/>
    </row>
    <row r="92" spans="1:27" ht="15" customHeight="1">
      <c r="A92" s="48"/>
      <c r="B92" s="48"/>
      <c r="C92" s="507" t="s">
        <v>350</v>
      </c>
      <c r="D92" s="667" t="s">
        <v>373</v>
      </c>
      <c r="E92" s="509"/>
      <c r="F92" s="509"/>
      <c r="G92" s="509"/>
      <c r="H92" s="509"/>
      <c r="I92" s="509"/>
      <c r="J92" s="509"/>
      <c r="K92" s="509"/>
      <c r="L92" s="509"/>
      <c r="M92" s="509"/>
      <c r="N92" s="509"/>
      <c r="O92" s="597"/>
      <c r="P92" s="509"/>
      <c r="Q92" s="498"/>
      <c r="R92" s="502">
        <f t="shared" si="54"/>
        <v>1.1000000000000001</v>
      </c>
      <c r="S92" s="589">
        <f t="shared" si="55"/>
        <v>0</v>
      </c>
      <c r="T92" s="590"/>
      <c r="U92" s="589">
        <f t="shared" si="56"/>
        <v>0</v>
      </c>
      <c r="V92" s="590"/>
      <c r="W92" s="589">
        <f t="shared" si="57"/>
        <v>0</v>
      </c>
      <c r="X92" s="590"/>
      <c r="Y92" s="116">
        <f t="shared" si="58"/>
        <v>0</v>
      </c>
      <c r="Z92" s="117"/>
      <c r="AA92" s="38"/>
    </row>
    <row r="93" spans="1:27" ht="15" customHeight="1">
      <c r="A93" s="48"/>
      <c r="B93" s="48"/>
      <c r="C93" s="507" t="s">
        <v>262</v>
      </c>
      <c r="D93" s="667"/>
      <c r="E93" s="509"/>
      <c r="F93" s="509"/>
      <c r="G93" s="509"/>
      <c r="H93" s="509"/>
      <c r="I93" s="509"/>
      <c r="J93" s="509"/>
      <c r="K93" s="509"/>
      <c r="L93" s="509"/>
      <c r="M93" s="509"/>
      <c r="N93" s="509"/>
      <c r="O93" s="597"/>
      <c r="P93" s="509"/>
      <c r="Q93" s="498"/>
      <c r="R93" s="502">
        <f t="shared" si="54"/>
        <v>1</v>
      </c>
      <c r="S93" s="589">
        <f t="shared" si="55"/>
        <v>0</v>
      </c>
      <c r="T93" s="590"/>
      <c r="U93" s="589">
        <f t="shared" si="56"/>
        <v>0</v>
      </c>
      <c r="V93" s="590"/>
      <c r="W93" s="589">
        <f t="shared" si="57"/>
        <v>0</v>
      </c>
      <c r="X93" s="590"/>
      <c r="Y93" s="116">
        <f t="shared" si="58"/>
        <v>0</v>
      </c>
      <c r="Z93" s="117"/>
      <c r="AA93" s="38"/>
    </row>
    <row r="94" spans="1:27" ht="15" customHeight="1">
      <c r="A94" s="48"/>
      <c r="B94" s="48"/>
      <c r="C94" s="507" t="s">
        <v>28</v>
      </c>
      <c r="D94" s="667"/>
      <c r="E94" s="509"/>
      <c r="F94" s="509"/>
      <c r="G94" s="509"/>
      <c r="H94" s="509"/>
      <c r="I94" s="509"/>
      <c r="J94" s="509"/>
      <c r="K94" s="509"/>
      <c r="L94" s="509"/>
      <c r="M94" s="509"/>
      <c r="N94" s="509"/>
      <c r="O94" s="597"/>
      <c r="P94" s="509"/>
      <c r="Q94" s="498"/>
      <c r="R94" s="502">
        <f t="shared" si="54"/>
        <v>1</v>
      </c>
      <c r="S94" s="589">
        <f t="shared" si="55"/>
        <v>0</v>
      </c>
      <c r="T94" s="590"/>
      <c r="U94" s="589">
        <f t="shared" si="56"/>
        <v>0</v>
      </c>
      <c r="V94" s="590"/>
      <c r="W94" s="589">
        <f t="shared" si="57"/>
        <v>0</v>
      </c>
      <c r="X94" s="590"/>
      <c r="Y94" s="116">
        <f t="shared" si="58"/>
        <v>0</v>
      </c>
      <c r="Z94" s="117"/>
      <c r="AA94" s="38"/>
    </row>
    <row r="95" spans="1:27" ht="15" customHeight="1">
      <c r="A95" s="48"/>
      <c r="B95" s="48"/>
      <c r="C95" s="507" t="s">
        <v>54</v>
      </c>
      <c r="D95" s="667"/>
      <c r="E95" s="509"/>
      <c r="F95" s="509"/>
      <c r="G95" s="509"/>
      <c r="H95" s="509"/>
      <c r="I95" s="509"/>
      <c r="J95" s="509"/>
      <c r="K95" s="509"/>
      <c r="L95" s="509"/>
      <c r="M95" s="509"/>
      <c r="N95" s="509"/>
      <c r="O95" s="597"/>
      <c r="P95" s="509"/>
      <c r="Q95" s="498"/>
      <c r="R95" s="502">
        <f t="shared" si="54"/>
        <v>1.1000000000000001</v>
      </c>
      <c r="S95" s="589">
        <f t="shared" si="55"/>
        <v>0</v>
      </c>
      <c r="T95" s="590"/>
      <c r="U95" s="589">
        <f t="shared" si="56"/>
        <v>0</v>
      </c>
      <c r="V95" s="590"/>
      <c r="W95" s="589">
        <f t="shared" si="57"/>
        <v>0</v>
      </c>
      <c r="X95" s="590"/>
      <c r="Y95" s="116">
        <f t="shared" si="58"/>
        <v>0</v>
      </c>
      <c r="Z95" s="117"/>
      <c r="AA95" s="38"/>
    </row>
    <row r="96" spans="1:27" ht="15" customHeight="1">
      <c r="A96" s="48"/>
      <c r="B96" s="48"/>
      <c r="C96" s="507" t="s">
        <v>350</v>
      </c>
      <c r="D96" s="667" t="s">
        <v>373</v>
      </c>
      <c r="E96" s="509"/>
      <c r="F96" s="509"/>
      <c r="G96" s="509"/>
      <c r="H96" s="509"/>
      <c r="I96" s="509"/>
      <c r="J96" s="509"/>
      <c r="K96" s="509"/>
      <c r="L96" s="509"/>
      <c r="M96" s="509"/>
      <c r="N96" s="509"/>
      <c r="O96" s="597"/>
      <c r="P96" s="509"/>
      <c r="Q96" s="498"/>
      <c r="R96" s="502">
        <f t="shared" si="54"/>
        <v>1.1000000000000001</v>
      </c>
      <c r="S96" s="589">
        <f t="shared" si="55"/>
        <v>0</v>
      </c>
      <c r="T96" s="590"/>
      <c r="U96" s="589">
        <f t="shared" si="56"/>
        <v>0</v>
      </c>
      <c r="V96" s="590"/>
      <c r="W96" s="589">
        <f t="shared" si="57"/>
        <v>0</v>
      </c>
      <c r="X96" s="590"/>
      <c r="Y96" s="116">
        <f t="shared" si="58"/>
        <v>0</v>
      </c>
      <c r="Z96" s="117"/>
      <c r="AA96" s="38"/>
    </row>
    <row r="97" spans="1:27" ht="15" customHeight="1">
      <c r="A97" s="48"/>
      <c r="B97" s="48"/>
      <c r="C97" s="507" t="s">
        <v>262</v>
      </c>
      <c r="D97" s="667"/>
      <c r="E97" s="509"/>
      <c r="F97" s="509"/>
      <c r="G97" s="509"/>
      <c r="H97" s="509"/>
      <c r="I97" s="509"/>
      <c r="J97" s="509"/>
      <c r="K97" s="509"/>
      <c r="L97" s="509"/>
      <c r="M97" s="509"/>
      <c r="N97" s="509"/>
      <c r="O97" s="597"/>
      <c r="P97" s="509"/>
      <c r="Q97" s="498"/>
      <c r="R97" s="502">
        <f t="shared" si="54"/>
        <v>1</v>
      </c>
      <c r="S97" s="589">
        <f t="shared" si="55"/>
        <v>0</v>
      </c>
      <c r="T97" s="590"/>
      <c r="U97" s="589">
        <f t="shared" si="56"/>
        <v>0</v>
      </c>
      <c r="V97" s="590"/>
      <c r="W97" s="589">
        <f t="shared" si="57"/>
        <v>0</v>
      </c>
      <c r="X97" s="590"/>
      <c r="Y97" s="116">
        <f t="shared" si="58"/>
        <v>0</v>
      </c>
      <c r="Z97" s="117"/>
      <c r="AA97" s="38"/>
    </row>
    <row r="98" spans="1:27" ht="15" customHeight="1">
      <c r="A98" s="48"/>
      <c r="B98" s="48"/>
      <c r="C98" s="507" t="s">
        <v>28</v>
      </c>
      <c r="D98" s="667"/>
      <c r="E98" s="509"/>
      <c r="F98" s="509"/>
      <c r="G98" s="509"/>
      <c r="H98" s="509"/>
      <c r="I98" s="509"/>
      <c r="J98" s="509"/>
      <c r="K98" s="509"/>
      <c r="L98" s="509"/>
      <c r="M98" s="509"/>
      <c r="N98" s="509"/>
      <c r="O98" s="597"/>
      <c r="P98" s="509"/>
      <c r="Q98" s="498"/>
      <c r="R98" s="502">
        <f t="shared" si="54"/>
        <v>1</v>
      </c>
      <c r="S98" s="589">
        <f t="shared" si="55"/>
        <v>0</v>
      </c>
      <c r="T98" s="590"/>
      <c r="U98" s="589">
        <f t="shared" si="56"/>
        <v>0</v>
      </c>
      <c r="V98" s="590"/>
      <c r="W98" s="589">
        <f t="shared" si="57"/>
        <v>0</v>
      </c>
      <c r="X98" s="590"/>
      <c r="Y98" s="116">
        <f t="shared" si="58"/>
        <v>0</v>
      </c>
      <c r="Z98" s="117"/>
      <c r="AA98" s="38"/>
    </row>
    <row r="99" spans="1:27" ht="15" customHeight="1">
      <c r="A99" s="48"/>
      <c r="B99" s="48"/>
      <c r="C99" s="507" t="s">
        <v>54</v>
      </c>
      <c r="D99" s="667"/>
      <c r="E99" s="509"/>
      <c r="F99" s="509"/>
      <c r="G99" s="509"/>
      <c r="H99" s="509"/>
      <c r="I99" s="509"/>
      <c r="J99" s="509"/>
      <c r="K99" s="509"/>
      <c r="L99" s="509"/>
      <c r="M99" s="509"/>
      <c r="N99" s="509"/>
      <c r="O99" s="597"/>
      <c r="P99" s="509"/>
      <c r="Q99" s="498"/>
      <c r="R99" s="502">
        <f t="shared" si="54"/>
        <v>1.1000000000000001</v>
      </c>
      <c r="S99" s="589">
        <f t="shared" si="55"/>
        <v>0</v>
      </c>
      <c r="T99" s="590"/>
      <c r="U99" s="589">
        <f t="shared" si="56"/>
        <v>0</v>
      </c>
      <c r="V99" s="590"/>
      <c r="W99" s="589">
        <f t="shared" si="57"/>
        <v>0</v>
      </c>
      <c r="X99" s="590"/>
      <c r="Y99" s="116">
        <f t="shared" si="58"/>
        <v>0</v>
      </c>
      <c r="Z99" s="117"/>
      <c r="AA99" s="38"/>
    </row>
    <row r="100" spans="1:27" ht="15" customHeight="1">
      <c r="A100" s="48"/>
      <c r="B100" s="48"/>
      <c r="C100" s="507" t="s">
        <v>350</v>
      </c>
      <c r="D100" s="667" t="s">
        <v>373</v>
      </c>
      <c r="E100" s="509"/>
      <c r="F100" s="509"/>
      <c r="G100" s="509"/>
      <c r="H100" s="509"/>
      <c r="I100" s="509"/>
      <c r="J100" s="509"/>
      <c r="K100" s="509"/>
      <c r="L100" s="509"/>
      <c r="M100" s="509"/>
      <c r="N100" s="509"/>
      <c r="O100" s="597"/>
      <c r="P100" s="509"/>
      <c r="Q100" s="498"/>
      <c r="R100" s="502">
        <f t="shared" si="54"/>
        <v>1.1000000000000001</v>
      </c>
      <c r="S100" s="589">
        <f t="shared" si="55"/>
        <v>0</v>
      </c>
      <c r="T100" s="590"/>
      <c r="U100" s="589">
        <f t="shared" si="56"/>
        <v>0</v>
      </c>
      <c r="V100" s="590"/>
      <c r="W100" s="589">
        <f t="shared" si="57"/>
        <v>0</v>
      </c>
      <c r="X100" s="590"/>
      <c r="Y100" s="116">
        <f t="shared" si="58"/>
        <v>0</v>
      </c>
      <c r="Z100" s="117"/>
      <c r="AA100" s="38"/>
    </row>
    <row r="101" spans="1:27" ht="15" customHeight="1">
      <c r="A101" s="48"/>
      <c r="B101" s="48"/>
      <c r="C101" s="507" t="s">
        <v>262</v>
      </c>
      <c r="D101" s="667"/>
      <c r="E101" s="509"/>
      <c r="F101" s="509"/>
      <c r="G101" s="509"/>
      <c r="H101" s="509"/>
      <c r="I101" s="509"/>
      <c r="J101" s="509"/>
      <c r="K101" s="509"/>
      <c r="L101" s="509"/>
      <c r="M101" s="509"/>
      <c r="N101" s="509"/>
      <c r="O101" s="597"/>
      <c r="P101" s="509"/>
      <c r="Q101" s="498"/>
      <c r="R101" s="502">
        <f t="shared" si="54"/>
        <v>1</v>
      </c>
      <c r="S101" s="589">
        <f t="shared" si="55"/>
        <v>0</v>
      </c>
      <c r="T101" s="590"/>
      <c r="U101" s="589">
        <f t="shared" si="56"/>
        <v>0</v>
      </c>
      <c r="V101" s="590"/>
      <c r="W101" s="589">
        <f t="shared" si="57"/>
        <v>0</v>
      </c>
      <c r="X101" s="590"/>
      <c r="Y101" s="116">
        <f t="shared" si="58"/>
        <v>0</v>
      </c>
      <c r="Z101" s="117"/>
      <c r="AA101" s="38"/>
    </row>
    <row r="102" spans="1:27" ht="15" customHeight="1">
      <c r="A102" s="48"/>
      <c r="B102" s="48"/>
      <c r="C102" s="507" t="s">
        <v>28</v>
      </c>
      <c r="D102" s="667"/>
      <c r="E102" s="509"/>
      <c r="F102" s="509"/>
      <c r="G102" s="509"/>
      <c r="H102" s="509"/>
      <c r="I102" s="509"/>
      <c r="J102" s="509"/>
      <c r="K102" s="509"/>
      <c r="L102" s="509"/>
      <c r="M102" s="509"/>
      <c r="N102" s="509"/>
      <c r="O102" s="597"/>
      <c r="P102" s="509"/>
      <c r="Q102" s="498"/>
      <c r="R102" s="502">
        <f t="shared" si="54"/>
        <v>1</v>
      </c>
      <c r="S102" s="589">
        <f t="shared" si="55"/>
        <v>0</v>
      </c>
      <c r="T102" s="590"/>
      <c r="U102" s="589">
        <f t="shared" si="56"/>
        <v>0</v>
      </c>
      <c r="V102" s="590"/>
      <c r="W102" s="589">
        <f t="shared" si="57"/>
        <v>0</v>
      </c>
      <c r="X102" s="590"/>
      <c r="Y102" s="116">
        <f t="shared" si="58"/>
        <v>0</v>
      </c>
      <c r="Z102" s="117"/>
      <c r="AA102" s="38"/>
    </row>
    <row r="103" spans="1:27" ht="15" customHeight="1">
      <c r="A103" s="48"/>
      <c r="B103" s="48"/>
      <c r="C103" s="507" t="s">
        <v>54</v>
      </c>
      <c r="D103" s="667"/>
      <c r="E103" s="509"/>
      <c r="F103" s="509"/>
      <c r="G103" s="509"/>
      <c r="H103" s="509"/>
      <c r="I103" s="509"/>
      <c r="J103" s="509"/>
      <c r="K103" s="509"/>
      <c r="L103" s="509"/>
      <c r="M103" s="509"/>
      <c r="N103" s="509"/>
      <c r="O103" s="597"/>
      <c r="P103" s="509"/>
      <c r="Q103" s="498"/>
      <c r="R103" s="502">
        <f t="shared" si="54"/>
        <v>1.1000000000000001</v>
      </c>
      <c r="S103" s="589">
        <f t="shared" si="55"/>
        <v>0</v>
      </c>
      <c r="T103" s="590"/>
      <c r="U103" s="589">
        <f t="shared" si="56"/>
        <v>0</v>
      </c>
      <c r="V103" s="590"/>
      <c r="W103" s="589">
        <f t="shared" si="57"/>
        <v>0</v>
      </c>
      <c r="X103" s="590"/>
      <c r="Y103" s="116">
        <f t="shared" si="58"/>
        <v>0</v>
      </c>
      <c r="Z103" s="117"/>
      <c r="AA103" s="38"/>
    </row>
    <row r="104" spans="1:27" ht="15" customHeight="1">
      <c r="A104" s="48"/>
      <c r="B104" s="48"/>
      <c r="C104" s="133"/>
      <c r="D104" s="47"/>
      <c r="E104" s="47"/>
      <c r="F104" s="47"/>
      <c r="G104" s="47"/>
      <c r="H104" s="47"/>
      <c r="I104" s="47"/>
      <c r="J104" s="47"/>
      <c r="K104" s="47"/>
      <c r="L104" s="47"/>
      <c r="M104" s="47"/>
      <c r="N104" s="47"/>
      <c r="O104" s="627" t="s">
        <v>183</v>
      </c>
      <c r="P104" s="628"/>
      <c r="Q104" s="628"/>
      <c r="R104" s="629"/>
      <c r="S104" s="596">
        <f>SUM(S84:S103)</f>
        <v>0</v>
      </c>
      <c r="T104" s="595"/>
      <c r="U104" s="596">
        <f>SUM(U84:U103)</f>
        <v>0</v>
      </c>
      <c r="V104" s="595"/>
      <c r="W104" s="596">
        <f>SUM(W84:W103)</f>
        <v>0</v>
      </c>
      <c r="X104" s="595"/>
      <c r="Y104" s="138">
        <f>SUM(S104:X104)</f>
        <v>0</v>
      </c>
      <c r="Z104" s="117"/>
      <c r="AA104" s="38"/>
    </row>
    <row r="105" spans="1:27" s="88" customFormat="1" ht="15" customHeight="1">
      <c r="A105" s="525"/>
      <c r="B105" s="525"/>
      <c r="C105" s="566" t="s">
        <v>292</v>
      </c>
      <c r="D105" s="567"/>
      <c r="E105" s="567"/>
      <c r="F105" s="567"/>
      <c r="G105" s="567"/>
      <c r="H105" s="567"/>
      <c r="I105" s="567"/>
      <c r="J105" s="567"/>
      <c r="K105" s="567"/>
      <c r="L105" s="567"/>
      <c r="M105" s="567"/>
      <c r="N105" s="567"/>
      <c r="O105" s="567"/>
      <c r="P105" s="567"/>
      <c r="Q105" s="567"/>
      <c r="R105" s="568"/>
      <c r="S105" s="594">
        <f>SUM(S81,S104)</f>
        <v>0</v>
      </c>
      <c r="T105" s="595"/>
      <c r="U105" s="594">
        <f>SUM(U81,U104)</f>
        <v>0</v>
      </c>
      <c r="V105" s="595"/>
      <c r="W105" s="594">
        <f>SUM(W81,W104)</f>
        <v>0</v>
      </c>
      <c r="X105" s="595"/>
      <c r="Y105" s="150">
        <f>SUM(S105:X105)</f>
        <v>0</v>
      </c>
      <c r="Z105" s="524"/>
      <c r="AA105" s="50"/>
    </row>
    <row r="106" spans="1:27" ht="15" customHeight="1">
      <c r="A106" s="525">
        <v>3000</v>
      </c>
      <c r="B106" s="525"/>
      <c r="C106" s="569" t="s">
        <v>304</v>
      </c>
      <c r="D106" s="570"/>
      <c r="E106" s="593" t="s">
        <v>182</v>
      </c>
      <c r="F106" s="665"/>
      <c r="G106" s="665"/>
      <c r="H106" s="665"/>
      <c r="I106" s="665"/>
      <c r="J106" s="665"/>
      <c r="K106" s="665"/>
      <c r="L106" s="665"/>
      <c r="M106" s="665"/>
      <c r="N106" s="665"/>
      <c r="O106" s="665"/>
      <c r="P106" s="665"/>
      <c r="Q106" s="665"/>
      <c r="R106" s="666"/>
      <c r="S106" s="165"/>
      <c r="T106" s="166"/>
      <c r="U106" s="165"/>
      <c r="V106" s="166"/>
      <c r="W106" s="165"/>
      <c r="X106" s="166"/>
      <c r="Y106" s="156"/>
      <c r="Z106" s="117"/>
      <c r="AA106" s="38"/>
    </row>
    <row r="107" spans="1:27" ht="15" customHeight="1">
      <c r="A107" s="48"/>
      <c r="B107" s="48"/>
      <c r="C107" s="664" t="s">
        <v>48</v>
      </c>
      <c r="D107" s="616"/>
      <c r="E107" s="564"/>
      <c r="F107" s="564"/>
      <c r="G107" s="564"/>
      <c r="H107" s="564"/>
      <c r="I107" s="564"/>
      <c r="J107" s="564"/>
      <c r="K107" s="564"/>
      <c r="L107" s="564"/>
      <c r="M107" s="564"/>
      <c r="N107" s="564"/>
      <c r="O107" s="564"/>
      <c r="P107" s="564"/>
      <c r="Q107" s="564"/>
      <c r="R107" s="565"/>
      <c r="S107" s="589">
        <v>0</v>
      </c>
      <c r="T107" s="590"/>
      <c r="U107" s="589">
        <v>0</v>
      </c>
      <c r="V107" s="590"/>
      <c r="W107" s="589">
        <v>0</v>
      </c>
      <c r="X107" s="590"/>
      <c r="Y107" s="116">
        <f>SUM(S107+U107+W107)</f>
        <v>0</v>
      </c>
      <c r="Z107" s="117"/>
      <c r="AA107" s="38"/>
    </row>
    <row r="108" spans="1:27" ht="15" customHeight="1">
      <c r="A108" s="48"/>
      <c r="B108" s="48"/>
      <c r="C108" s="591" t="s">
        <v>48</v>
      </c>
      <c r="D108" s="564"/>
      <c r="E108" s="564"/>
      <c r="F108" s="564"/>
      <c r="G108" s="564"/>
      <c r="H108" s="564"/>
      <c r="I108" s="564"/>
      <c r="J108" s="564"/>
      <c r="K108" s="564"/>
      <c r="L108" s="564"/>
      <c r="M108" s="564"/>
      <c r="N108" s="564"/>
      <c r="O108" s="564"/>
      <c r="P108" s="564"/>
      <c r="Q108" s="564"/>
      <c r="R108" s="565"/>
      <c r="S108" s="589">
        <v>0</v>
      </c>
      <c r="T108" s="590"/>
      <c r="U108" s="589">
        <v>0</v>
      </c>
      <c r="V108" s="590"/>
      <c r="W108" s="589">
        <v>0</v>
      </c>
      <c r="X108" s="590"/>
      <c r="Y108" s="116">
        <f t="shared" ref="Y108:Y111" si="59">SUM(S108+U108+W108)</f>
        <v>0</v>
      </c>
      <c r="Z108" s="117"/>
      <c r="AA108" s="38"/>
    </row>
    <row r="109" spans="1:27" ht="15" customHeight="1">
      <c r="A109" s="48"/>
      <c r="B109" s="48"/>
      <c r="C109" s="591" t="s">
        <v>48</v>
      </c>
      <c r="D109" s="564"/>
      <c r="E109" s="564"/>
      <c r="F109" s="564"/>
      <c r="G109" s="564"/>
      <c r="H109" s="564"/>
      <c r="I109" s="564"/>
      <c r="J109" s="564"/>
      <c r="K109" s="564"/>
      <c r="L109" s="564"/>
      <c r="M109" s="564"/>
      <c r="N109" s="564"/>
      <c r="O109" s="564"/>
      <c r="P109" s="564"/>
      <c r="Q109" s="564"/>
      <c r="R109" s="565"/>
      <c r="S109" s="589">
        <v>0</v>
      </c>
      <c r="T109" s="590"/>
      <c r="U109" s="589">
        <v>0</v>
      </c>
      <c r="V109" s="590"/>
      <c r="W109" s="589">
        <v>0</v>
      </c>
      <c r="X109" s="590"/>
      <c r="Y109" s="116">
        <f t="shared" si="59"/>
        <v>0</v>
      </c>
      <c r="Z109" s="117"/>
      <c r="AA109" s="38"/>
    </row>
    <row r="110" spans="1:27" ht="15" customHeight="1">
      <c r="A110" s="48"/>
      <c r="B110" s="48"/>
      <c r="C110" s="591" t="s">
        <v>48</v>
      </c>
      <c r="D110" s="564"/>
      <c r="E110" s="564"/>
      <c r="F110" s="564"/>
      <c r="G110" s="564"/>
      <c r="H110" s="564"/>
      <c r="I110" s="564"/>
      <c r="J110" s="564"/>
      <c r="K110" s="564"/>
      <c r="L110" s="564"/>
      <c r="M110" s="564"/>
      <c r="N110" s="564"/>
      <c r="O110" s="564"/>
      <c r="P110" s="564"/>
      <c r="Q110" s="564"/>
      <c r="R110" s="565"/>
      <c r="S110" s="589">
        <v>0</v>
      </c>
      <c r="T110" s="590"/>
      <c r="U110" s="589">
        <v>0</v>
      </c>
      <c r="V110" s="590"/>
      <c r="W110" s="589">
        <v>0</v>
      </c>
      <c r="X110" s="590"/>
      <c r="Y110" s="116">
        <f t="shared" si="59"/>
        <v>0</v>
      </c>
      <c r="Z110" s="117"/>
      <c r="AA110" s="38"/>
    </row>
    <row r="111" spans="1:27" ht="15" customHeight="1">
      <c r="A111" s="48"/>
      <c r="B111" s="48"/>
      <c r="C111" s="591" t="s">
        <v>48</v>
      </c>
      <c r="D111" s="564"/>
      <c r="E111" s="564"/>
      <c r="F111" s="564"/>
      <c r="G111" s="564"/>
      <c r="H111" s="564"/>
      <c r="I111" s="564"/>
      <c r="J111" s="564"/>
      <c r="K111" s="564"/>
      <c r="L111" s="564"/>
      <c r="M111" s="564"/>
      <c r="N111" s="564"/>
      <c r="O111" s="564"/>
      <c r="P111" s="564"/>
      <c r="Q111" s="564"/>
      <c r="R111" s="565"/>
      <c r="S111" s="589">
        <v>0</v>
      </c>
      <c r="T111" s="590"/>
      <c r="U111" s="589">
        <v>0</v>
      </c>
      <c r="V111" s="590"/>
      <c r="W111" s="589">
        <v>0</v>
      </c>
      <c r="X111" s="590"/>
      <c r="Y111" s="116">
        <f t="shared" si="59"/>
        <v>0</v>
      </c>
      <c r="Z111" s="117"/>
      <c r="AA111" s="38"/>
    </row>
    <row r="112" spans="1:27" ht="15" customHeight="1">
      <c r="A112" s="662" t="s">
        <v>27</v>
      </c>
      <c r="B112" s="48"/>
      <c r="C112" s="507"/>
      <c r="D112" s="502"/>
      <c r="E112" s="547"/>
      <c r="F112" s="547"/>
      <c r="G112" s="547"/>
      <c r="H112" s="547"/>
      <c r="I112" s="547"/>
      <c r="J112" s="547"/>
      <c r="K112" s="547"/>
      <c r="L112" s="547"/>
      <c r="M112" s="547"/>
      <c r="N112" s="548"/>
      <c r="O112" s="624" t="s">
        <v>3</v>
      </c>
      <c r="P112" s="670"/>
      <c r="Q112" s="670"/>
      <c r="R112" s="671"/>
      <c r="S112" s="596">
        <f>SUM(S107:S111)</f>
        <v>0</v>
      </c>
      <c r="T112" s="595"/>
      <c r="U112" s="596">
        <f>SUM(U107:U111)</f>
        <v>0</v>
      </c>
      <c r="V112" s="595"/>
      <c r="W112" s="596">
        <f>SUM(W107:W111)</f>
        <v>0</v>
      </c>
      <c r="X112" s="595"/>
      <c r="Y112" s="138">
        <f>SUM(S112:X112)</f>
        <v>0</v>
      </c>
      <c r="Z112" s="117"/>
      <c r="AA112" s="38"/>
    </row>
    <row r="113" spans="1:27" s="88" customFormat="1" ht="15" customHeight="1">
      <c r="A113" s="663"/>
      <c r="B113" s="525"/>
      <c r="C113" s="644" t="s">
        <v>286</v>
      </c>
      <c r="D113" s="602"/>
      <c r="E113" s="617"/>
      <c r="F113" s="564"/>
      <c r="G113" s="564"/>
      <c r="H113" s="564"/>
      <c r="I113" s="564"/>
      <c r="J113" s="564"/>
      <c r="K113" s="564"/>
      <c r="L113" s="564"/>
      <c r="M113" s="564"/>
      <c r="N113" s="564"/>
      <c r="O113" s="564"/>
      <c r="P113" s="564"/>
      <c r="Q113" s="564"/>
      <c r="R113" s="565"/>
      <c r="S113" s="159"/>
      <c r="T113" s="128"/>
      <c r="U113" s="160"/>
      <c r="V113" s="128"/>
      <c r="W113" s="160"/>
      <c r="X113" s="128"/>
      <c r="Y113" s="129"/>
      <c r="Z113" s="524"/>
      <c r="AA113" s="50"/>
    </row>
    <row r="114" spans="1:27" s="88" customFormat="1" ht="15" customHeight="1">
      <c r="A114" s="525"/>
      <c r="B114" s="525">
        <v>1</v>
      </c>
      <c r="C114" s="563"/>
      <c r="D114" s="564"/>
      <c r="E114" s="619"/>
      <c r="F114" s="564"/>
      <c r="G114" s="564"/>
      <c r="H114" s="564"/>
      <c r="I114" s="564"/>
      <c r="J114" s="564"/>
      <c r="K114" s="564"/>
      <c r="L114" s="564"/>
      <c r="M114" s="564"/>
      <c r="N114" s="564"/>
      <c r="O114" s="564"/>
      <c r="P114" s="564"/>
      <c r="Q114" s="564"/>
      <c r="R114" s="565"/>
      <c r="S114" s="589">
        <v>0</v>
      </c>
      <c r="T114" s="590"/>
      <c r="U114" s="589">
        <v>0</v>
      </c>
      <c r="V114" s="590"/>
      <c r="W114" s="589">
        <v>0</v>
      </c>
      <c r="X114" s="590"/>
      <c r="Y114" s="116">
        <f>SUM(S114+U114+W114)</f>
        <v>0</v>
      </c>
      <c r="Z114" s="524"/>
      <c r="AA114" s="50"/>
    </row>
    <row r="115" spans="1:27" s="88" customFormat="1" ht="15" customHeight="1">
      <c r="A115" s="525"/>
      <c r="B115" s="525">
        <v>2</v>
      </c>
      <c r="C115" s="563"/>
      <c r="D115" s="564"/>
      <c r="E115" s="619"/>
      <c r="F115" s="564"/>
      <c r="G115" s="564"/>
      <c r="H115" s="564"/>
      <c r="I115" s="564"/>
      <c r="J115" s="564"/>
      <c r="K115" s="564"/>
      <c r="L115" s="564"/>
      <c r="M115" s="564"/>
      <c r="N115" s="564"/>
      <c r="O115" s="564"/>
      <c r="P115" s="564"/>
      <c r="Q115" s="564"/>
      <c r="R115" s="565"/>
      <c r="S115" s="589">
        <v>0</v>
      </c>
      <c r="T115" s="590"/>
      <c r="U115" s="589">
        <v>0</v>
      </c>
      <c r="V115" s="590"/>
      <c r="W115" s="589">
        <v>0</v>
      </c>
      <c r="X115" s="590"/>
      <c r="Y115" s="116">
        <f>SUM(S115+U115+W115)</f>
        <v>0</v>
      </c>
      <c r="Z115" s="524"/>
      <c r="AA115" s="50"/>
    </row>
    <row r="116" spans="1:27" s="88" customFormat="1" ht="15" customHeight="1">
      <c r="A116" s="525"/>
      <c r="B116" s="525"/>
      <c r="C116" s="549"/>
      <c r="D116" s="550"/>
      <c r="E116" s="551"/>
      <c r="F116" s="551"/>
      <c r="G116" s="551"/>
      <c r="H116" s="551"/>
      <c r="I116" s="551"/>
      <c r="J116" s="551"/>
      <c r="K116" s="551"/>
      <c r="L116" s="551"/>
      <c r="M116" s="551"/>
      <c r="N116" s="552"/>
      <c r="O116" s="624" t="s">
        <v>133</v>
      </c>
      <c r="P116" s="625"/>
      <c r="Q116" s="625"/>
      <c r="R116" s="626"/>
      <c r="S116" s="596">
        <f>SUM(S114:S115)</f>
        <v>0</v>
      </c>
      <c r="T116" s="595"/>
      <c r="U116" s="596">
        <f>SUM(U114:U115)</f>
        <v>0</v>
      </c>
      <c r="V116" s="595"/>
      <c r="W116" s="596">
        <f>SUM(W114:W115)</f>
        <v>0</v>
      </c>
      <c r="X116" s="595"/>
      <c r="Y116" s="138">
        <f>SUM(S116:X116)</f>
        <v>0</v>
      </c>
      <c r="Z116" s="524"/>
      <c r="AA116" s="50"/>
    </row>
    <row r="117" spans="1:27" s="171" customFormat="1" ht="15" customHeight="1">
      <c r="A117" s="167"/>
      <c r="B117" s="167"/>
      <c r="C117" s="566" t="s">
        <v>49</v>
      </c>
      <c r="D117" s="567"/>
      <c r="E117" s="567"/>
      <c r="F117" s="567"/>
      <c r="G117" s="567"/>
      <c r="H117" s="567"/>
      <c r="I117" s="567"/>
      <c r="J117" s="567"/>
      <c r="K117" s="567"/>
      <c r="L117" s="567"/>
      <c r="M117" s="567"/>
      <c r="N117" s="567"/>
      <c r="O117" s="567"/>
      <c r="P117" s="567"/>
      <c r="Q117" s="567"/>
      <c r="R117" s="568"/>
      <c r="S117" s="594">
        <f>SUM(S112+S116)</f>
        <v>0</v>
      </c>
      <c r="T117" s="595"/>
      <c r="U117" s="594">
        <f>SUM(U112+U116)</f>
        <v>0</v>
      </c>
      <c r="V117" s="595"/>
      <c r="W117" s="594">
        <f>SUM(W112+W116)</f>
        <v>0</v>
      </c>
      <c r="X117" s="595"/>
      <c r="Y117" s="150">
        <f>SUM(S117:X117)</f>
        <v>0</v>
      </c>
      <c r="Z117" s="170"/>
      <c r="AA117" s="132"/>
    </row>
    <row r="118" spans="1:27" ht="15" customHeight="1">
      <c r="A118" s="525">
        <v>4000</v>
      </c>
      <c r="B118" s="525"/>
      <c r="C118" s="569" t="s">
        <v>293</v>
      </c>
      <c r="D118" s="570"/>
      <c r="E118" s="593" t="s">
        <v>182</v>
      </c>
      <c r="F118" s="665"/>
      <c r="G118" s="665"/>
      <c r="H118" s="665"/>
      <c r="I118" s="665"/>
      <c r="J118" s="665"/>
      <c r="K118" s="665"/>
      <c r="L118" s="665"/>
      <c r="M118" s="665"/>
      <c r="N118" s="665"/>
      <c r="O118" s="665"/>
      <c r="P118" s="665"/>
      <c r="Q118" s="665"/>
      <c r="R118" s="666"/>
      <c r="S118" s="160"/>
      <c r="T118" s="128"/>
      <c r="U118" s="160"/>
      <c r="V118" s="128"/>
      <c r="W118" s="160"/>
      <c r="X118" s="128"/>
      <c r="Y118" s="129"/>
      <c r="Z118" s="38"/>
      <c r="AA118" s="38"/>
    </row>
    <row r="119" spans="1:27" ht="15" customHeight="1">
      <c r="A119" s="48"/>
      <c r="B119" s="48"/>
      <c r="C119" s="591" t="s">
        <v>337</v>
      </c>
      <c r="D119" s="564"/>
      <c r="E119" s="564"/>
      <c r="F119" s="564"/>
      <c r="G119" s="564"/>
      <c r="H119" s="564"/>
      <c r="I119" s="564"/>
      <c r="J119" s="564"/>
      <c r="K119" s="564"/>
      <c r="L119" s="564"/>
      <c r="M119" s="564"/>
      <c r="N119" s="564"/>
      <c r="O119" s="564"/>
      <c r="P119" s="564"/>
      <c r="Q119" s="564"/>
      <c r="R119" s="565"/>
      <c r="S119" s="589">
        <v>0</v>
      </c>
      <c r="T119" s="590"/>
      <c r="U119" s="589">
        <v>0</v>
      </c>
      <c r="V119" s="590"/>
      <c r="W119" s="589">
        <v>0</v>
      </c>
      <c r="X119" s="590"/>
      <c r="Y119" s="116">
        <f t="shared" ref="Y119:Y123" si="60">SUM(S119+U119+W119)</f>
        <v>0</v>
      </c>
      <c r="Z119" s="38"/>
      <c r="AA119" s="38"/>
    </row>
    <row r="120" spans="1:27" ht="15" customHeight="1">
      <c r="A120" s="48"/>
      <c r="B120" s="48"/>
      <c r="C120" s="591" t="s">
        <v>337</v>
      </c>
      <c r="D120" s="564"/>
      <c r="E120" s="564"/>
      <c r="F120" s="564"/>
      <c r="G120" s="564"/>
      <c r="H120" s="564"/>
      <c r="I120" s="564"/>
      <c r="J120" s="564"/>
      <c r="K120" s="564"/>
      <c r="L120" s="564"/>
      <c r="M120" s="564"/>
      <c r="N120" s="564"/>
      <c r="O120" s="564"/>
      <c r="P120" s="564"/>
      <c r="Q120" s="564"/>
      <c r="R120" s="565"/>
      <c r="S120" s="589">
        <v>0</v>
      </c>
      <c r="T120" s="590"/>
      <c r="U120" s="589">
        <v>0</v>
      </c>
      <c r="V120" s="590"/>
      <c r="W120" s="589">
        <v>0</v>
      </c>
      <c r="X120" s="590"/>
      <c r="Y120" s="116">
        <f t="shared" si="60"/>
        <v>0</v>
      </c>
      <c r="Z120" s="38"/>
      <c r="AA120" s="38"/>
    </row>
    <row r="121" spans="1:27" ht="15" customHeight="1">
      <c r="A121" s="48"/>
      <c r="B121" s="48"/>
      <c r="C121" s="591" t="s">
        <v>337</v>
      </c>
      <c r="D121" s="564"/>
      <c r="E121" s="564"/>
      <c r="F121" s="564"/>
      <c r="G121" s="564"/>
      <c r="H121" s="564"/>
      <c r="I121" s="564"/>
      <c r="J121" s="564"/>
      <c r="K121" s="564"/>
      <c r="L121" s="564"/>
      <c r="M121" s="564"/>
      <c r="N121" s="564"/>
      <c r="O121" s="564"/>
      <c r="P121" s="564"/>
      <c r="Q121" s="564"/>
      <c r="R121" s="565"/>
      <c r="S121" s="589">
        <v>0</v>
      </c>
      <c r="T121" s="590"/>
      <c r="U121" s="589">
        <v>0</v>
      </c>
      <c r="V121" s="590"/>
      <c r="W121" s="589">
        <v>0</v>
      </c>
      <c r="X121" s="590"/>
      <c r="Y121" s="116">
        <f t="shared" si="60"/>
        <v>0</v>
      </c>
      <c r="Z121" s="38"/>
      <c r="AA121" s="38"/>
    </row>
    <row r="122" spans="1:27" ht="15" customHeight="1">
      <c r="A122" s="48"/>
      <c r="B122" s="48"/>
      <c r="C122" s="591" t="s">
        <v>337</v>
      </c>
      <c r="D122" s="564"/>
      <c r="E122" s="564"/>
      <c r="F122" s="564"/>
      <c r="G122" s="564"/>
      <c r="H122" s="564"/>
      <c r="I122" s="564"/>
      <c r="J122" s="564"/>
      <c r="K122" s="564"/>
      <c r="L122" s="564"/>
      <c r="M122" s="564"/>
      <c r="N122" s="564"/>
      <c r="O122" s="564"/>
      <c r="P122" s="564"/>
      <c r="Q122" s="564"/>
      <c r="R122" s="565"/>
      <c r="S122" s="589">
        <v>0</v>
      </c>
      <c r="T122" s="590"/>
      <c r="U122" s="589">
        <v>0</v>
      </c>
      <c r="V122" s="590"/>
      <c r="W122" s="589">
        <v>0</v>
      </c>
      <c r="X122" s="590"/>
      <c r="Y122" s="116">
        <f t="shared" si="60"/>
        <v>0</v>
      </c>
      <c r="Z122" s="38"/>
      <c r="AA122" s="38"/>
    </row>
    <row r="123" spans="1:27" ht="15" customHeight="1">
      <c r="A123" s="48"/>
      <c r="B123" s="48"/>
      <c r="C123" s="591" t="s">
        <v>337</v>
      </c>
      <c r="D123" s="564"/>
      <c r="E123" s="564"/>
      <c r="F123" s="564"/>
      <c r="G123" s="564"/>
      <c r="H123" s="564"/>
      <c r="I123" s="564"/>
      <c r="J123" s="564"/>
      <c r="K123" s="564"/>
      <c r="L123" s="564"/>
      <c r="M123" s="564"/>
      <c r="N123" s="564"/>
      <c r="O123" s="564"/>
      <c r="P123" s="564"/>
      <c r="Q123" s="564"/>
      <c r="R123" s="565"/>
      <c r="S123" s="589">
        <v>0</v>
      </c>
      <c r="T123" s="590"/>
      <c r="U123" s="589">
        <v>0</v>
      </c>
      <c r="V123" s="590"/>
      <c r="W123" s="589">
        <v>0</v>
      </c>
      <c r="X123" s="590"/>
      <c r="Y123" s="116">
        <f t="shared" si="60"/>
        <v>0</v>
      </c>
      <c r="Z123" s="38"/>
      <c r="AA123" s="38"/>
    </row>
    <row r="124" spans="1:27" s="171" customFormat="1" ht="16.5" customHeight="1">
      <c r="A124" s="167"/>
      <c r="B124" s="167"/>
      <c r="C124" s="566" t="s">
        <v>294</v>
      </c>
      <c r="D124" s="567"/>
      <c r="E124" s="567"/>
      <c r="F124" s="567"/>
      <c r="G124" s="567"/>
      <c r="H124" s="567"/>
      <c r="I124" s="567"/>
      <c r="J124" s="567"/>
      <c r="K124" s="567"/>
      <c r="L124" s="567"/>
      <c r="M124" s="567"/>
      <c r="N124" s="567"/>
      <c r="O124" s="567"/>
      <c r="P124" s="567"/>
      <c r="Q124" s="567"/>
      <c r="R124" s="568"/>
      <c r="S124" s="594">
        <f>SUM(S119:S123)</f>
        <v>0</v>
      </c>
      <c r="T124" s="595"/>
      <c r="U124" s="594">
        <f>SUM(U119:U123)</f>
        <v>0</v>
      </c>
      <c r="V124" s="595"/>
      <c r="W124" s="594">
        <f>SUM(W119:W123)</f>
        <v>0</v>
      </c>
      <c r="X124" s="595"/>
      <c r="Y124" s="150">
        <f>SUM(S124:X124)</f>
        <v>0</v>
      </c>
      <c r="Z124" s="170"/>
      <c r="AA124" s="132"/>
    </row>
    <row r="125" spans="1:27" ht="15" customHeight="1">
      <c r="A125" s="48"/>
      <c r="B125" s="48"/>
      <c r="C125" s="507"/>
      <c r="D125" s="502"/>
      <c r="E125" s="575"/>
      <c r="F125" s="576"/>
      <c r="G125" s="576"/>
      <c r="H125" s="576"/>
      <c r="I125" s="576"/>
      <c r="J125" s="576"/>
      <c r="K125" s="576"/>
      <c r="L125" s="576"/>
      <c r="M125" s="576"/>
      <c r="N125" s="576"/>
      <c r="O125" s="576"/>
      <c r="P125" s="576"/>
      <c r="Q125" s="576"/>
      <c r="R125" s="577"/>
      <c r="S125" s="173"/>
      <c r="T125" s="174"/>
      <c r="U125" s="173"/>
      <c r="V125" s="174"/>
      <c r="W125" s="173"/>
      <c r="X125" s="174"/>
      <c r="Y125" s="124"/>
      <c r="Z125" s="117"/>
      <c r="AA125" s="38"/>
    </row>
    <row r="126" spans="1:27" ht="15" customHeight="1">
      <c r="A126" s="48"/>
      <c r="B126" s="48"/>
      <c r="C126" s="544" t="s">
        <v>272</v>
      </c>
      <c r="D126" s="545"/>
      <c r="E126" s="545"/>
      <c r="F126" s="545"/>
      <c r="G126" s="545"/>
      <c r="H126" s="545"/>
      <c r="I126" s="545"/>
      <c r="J126" s="545"/>
      <c r="K126" s="545"/>
      <c r="L126" s="545"/>
      <c r="M126" s="545"/>
      <c r="N126" s="545"/>
      <c r="O126" s="545"/>
      <c r="P126" s="545"/>
      <c r="Q126" s="545"/>
      <c r="R126" s="546"/>
      <c r="S126" s="648">
        <f>S124+S117+S105+S58</f>
        <v>0</v>
      </c>
      <c r="T126" s="629"/>
      <c r="U126" s="648">
        <f>U124+U117+U105+U58</f>
        <v>0</v>
      </c>
      <c r="V126" s="629"/>
      <c r="W126" s="648">
        <f>W124+W117+W105+W58</f>
        <v>0</v>
      </c>
      <c r="X126" s="629"/>
      <c r="Y126" s="175">
        <f>SUM(S126:X126)</f>
        <v>0</v>
      </c>
      <c r="Z126" s="524"/>
      <c r="AA126" s="38"/>
    </row>
    <row r="127" spans="1:27" ht="15" customHeight="1">
      <c r="A127" s="48"/>
      <c r="B127" s="48"/>
      <c r="C127" s="176"/>
      <c r="D127" s="177"/>
      <c r="E127" s="683"/>
      <c r="F127" s="576"/>
      <c r="G127" s="576"/>
      <c r="H127" s="576"/>
      <c r="I127" s="576"/>
      <c r="J127" s="576"/>
      <c r="K127" s="576"/>
      <c r="L127" s="576"/>
      <c r="M127" s="576"/>
      <c r="N127" s="576"/>
      <c r="O127" s="576"/>
      <c r="P127" s="576"/>
      <c r="Q127" s="576"/>
      <c r="R127" s="577"/>
      <c r="S127" s="178"/>
      <c r="T127" s="179"/>
      <c r="U127" s="180"/>
      <c r="V127" s="179"/>
      <c r="W127" s="180"/>
      <c r="X127" s="179"/>
      <c r="Y127" s="181"/>
      <c r="Z127" s="524"/>
      <c r="AA127" s="38"/>
    </row>
    <row r="128" spans="1:27" s="171" customFormat="1" ht="15" customHeight="1">
      <c r="A128" s="167"/>
      <c r="B128" s="167"/>
      <c r="C128" s="544" t="s">
        <v>305</v>
      </c>
      <c r="D128" s="545"/>
      <c r="E128" s="545"/>
      <c r="F128" s="545"/>
      <c r="G128" s="545"/>
      <c r="H128" s="545"/>
      <c r="I128" s="679" t="s">
        <v>165</v>
      </c>
      <c r="J128" s="679"/>
      <c r="K128" s="679"/>
      <c r="L128" s="679"/>
      <c r="M128" s="679"/>
      <c r="N128" s="679"/>
      <c r="O128" s="680"/>
      <c r="P128" s="680"/>
      <c r="Q128" s="680"/>
      <c r="R128" s="33">
        <f>VLOOKUP(I128,F_A,2,0)</f>
        <v>0.505</v>
      </c>
      <c r="S128" s="648">
        <f>S126*$R128</f>
        <v>0</v>
      </c>
      <c r="T128" s="629"/>
      <c r="U128" s="648">
        <f t="shared" ref="U128" si="61">U126*$R128</f>
        <v>0</v>
      </c>
      <c r="V128" s="629"/>
      <c r="W128" s="648">
        <f t="shared" ref="W128" si="62">W126*$R128</f>
        <v>0</v>
      </c>
      <c r="X128" s="629"/>
      <c r="Y128" s="175">
        <f>SUM(S128:X128)</f>
        <v>0</v>
      </c>
      <c r="Z128" s="91"/>
      <c r="AA128" s="132"/>
    </row>
    <row r="129" spans="1:27" s="171" customFormat="1" ht="17.25" customHeight="1">
      <c r="A129" s="167"/>
      <c r="B129" s="167"/>
      <c r="C129" s="553" t="s">
        <v>131</v>
      </c>
      <c r="D129" s="554"/>
      <c r="E129" s="554"/>
      <c r="F129" s="554"/>
      <c r="G129" s="554"/>
      <c r="H129" s="554"/>
      <c r="I129" s="554"/>
      <c r="J129" s="554"/>
      <c r="K129" s="554"/>
      <c r="L129" s="554"/>
      <c r="M129" s="554"/>
      <c r="N129" s="554"/>
      <c r="O129" s="554"/>
      <c r="P129" s="47"/>
      <c r="Q129" s="47"/>
      <c r="R129" s="34"/>
      <c r="S129" s="182"/>
      <c r="T129" s="183"/>
      <c r="U129" s="184"/>
      <c r="V129" s="185"/>
      <c r="W129" s="133"/>
      <c r="X129" s="183"/>
      <c r="Y129" s="129"/>
      <c r="Z129" s="91"/>
      <c r="AA129" s="132"/>
    </row>
    <row r="130" spans="1:27" s="171" customFormat="1" ht="30.75" customHeight="1">
      <c r="A130" s="151">
        <v>1000</v>
      </c>
      <c r="B130" s="167"/>
      <c r="C130" s="186" t="s">
        <v>176</v>
      </c>
      <c r="D130" s="516" t="s">
        <v>132</v>
      </c>
      <c r="E130" s="668"/>
      <c r="F130" s="602"/>
      <c r="G130" s="602"/>
      <c r="H130" s="602"/>
      <c r="I130" s="602"/>
      <c r="J130" s="602"/>
      <c r="K130" s="602"/>
      <c r="L130" s="602"/>
      <c r="M130" s="602"/>
      <c r="N130" s="602"/>
      <c r="O130" s="602"/>
      <c r="P130" s="527" t="s">
        <v>180</v>
      </c>
      <c r="Q130" s="527" t="s">
        <v>172</v>
      </c>
      <c r="R130" s="35" t="s">
        <v>352</v>
      </c>
      <c r="S130" s="684" t="s">
        <v>181</v>
      </c>
      <c r="T130" s="685"/>
      <c r="U130" s="653" t="s">
        <v>181</v>
      </c>
      <c r="V130" s="654"/>
      <c r="W130" s="653" t="s">
        <v>181</v>
      </c>
      <c r="X130" s="654"/>
      <c r="Y130" s="129"/>
      <c r="Z130" s="91"/>
      <c r="AA130" s="132"/>
    </row>
    <row r="131" spans="1:27" s="171" customFormat="1" ht="15" customHeight="1">
      <c r="A131" s="167"/>
      <c r="B131" s="167"/>
      <c r="C131" s="528">
        <f>S131+U131+W131</f>
        <v>0</v>
      </c>
      <c r="D131" s="15"/>
      <c r="E131" s="564" t="s">
        <v>335</v>
      </c>
      <c r="F131" s="564"/>
      <c r="G131" s="564"/>
      <c r="H131" s="564"/>
      <c r="I131" s="564"/>
      <c r="J131" s="564"/>
      <c r="K131" s="564"/>
      <c r="L131" s="564"/>
      <c r="M131" s="564"/>
      <c r="N131" s="564"/>
      <c r="O131" s="564"/>
      <c r="P131" s="188">
        <v>0</v>
      </c>
      <c r="Q131" s="189">
        <f t="shared" ref="Q131:Q132" si="63">VLOOKUP(E131,Leave_Benefits,2,0)</f>
        <v>0</v>
      </c>
      <c r="R131" s="36">
        <f t="shared" ref="R131:R132" si="64">VLOOKUP(E131,Leave_Benefits,4,0)</f>
        <v>0</v>
      </c>
      <c r="S131" s="190">
        <v>0</v>
      </c>
      <c r="T131" s="115">
        <f t="shared" ref="T131:T132" si="65">P131*(1+Q131)*S131</f>
        <v>0</v>
      </c>
      <c r="U131" s="190">
        <v>0</v>
      </c>
      <c r="V131" s="115">
        <f t="shared" ref="V131:V132" si="66">P131*(1+Q131)*U131*R131</f>
        <v>0</v>
      </c>
      <c r="W131" s="190">
        <v>0</v>
      </c>
      <c r="X131" s="115">
        <f t="shared" ref="X131:X132" si="67">P131*(1+Q131)*W131*(R131^2)</f>
        <v>0</v>
      </c>
      <c r="Y131" s="116">
        <f>SUM(T131+V131+X131)</f>
        <v>0</v>
      </c>
      <c r="Z131" s="91"/>
      <c r="AA131" s="132"/>
    </row>
    <row r="132" spans="1:27" s="171" customFormat="1" ht="15" customHeight="1">
      <c r="A132" s="167"/>
      <c r="B132" s="167"/>
      <c r="C132" s="537">
        <f>S132+U132+W132</f>
        <v>0</v>
      </c>
      <c r="D132" s="15"/>
      <c r="E132" s="564" t="s">
        <v>335</v>
      </c>
      <c r="F132" s="564"/>
      <c r="G132" s="564"/>
      <c r="H132" s="564"/>
      <c r="I132" s="564"/>
      <c r="J132" s="564"/>
      <c r="K132" s="564"/>
      <c r="L132" s="564"/>
      <c r="M132" s="564"/>
      <c r="N132" s="564"/>
      <c r="O132" s="564"/>
      <c r="P132" s="188">
        <v>0</v>
      </c>
      <c r="Q132" s="189">
        <f t="shared" si="63"/>
        <v>0</v>
      </c>
      <c r="R132" s="36">
        <f t="shared" si="64"/>
        <v>0</v>
      </c>
      <c r="S132" s="190">
        <v>0</v>
      </c>
      <c r="T132" s="115">
        <f t="shared" si="65"/>
        <v>0</v>
      </c>
      <c r="U132" s="190">
        <v>0</v>
      </c>
      <c r="V132" s="115">
        <f t="shared" si="66"/>
        <v>0</v>
      </c>
      <c r="W132" s="190">
        <v>0</v>
      </c>
      <c r="X132" s="115">
        <f t="shared" si="67"/>
        <v>0</v>
      </c>
      <c r="Y132" s="116">
        <f>SUM(T132+V132+X132)</f>
        <v>0</v>
      </c>
      <c r="Z132" s="91"/>
      <c r="AA132" s="132"/>
    </row>
    <row r="133" spans="1:27" s="171" customFormat="1" ht="15" customHeight="1">
      <c r="A133" s="167"/>
      <c r="B133" s="167"/>
      <c r="C133" s="555"/>
      <c r="D133" s="547"/>
      <c r="E133" s="547"/>
      <c r="F133" s="547"/>
      <c r="G133" s="547"/>
      <c r="H133" s="547"/>
      <c r="I133" s="547"/>
      <c r="J133" s="547"/>
      <c r="K133" s="547"/>
      <c r="L133" s="547"/>
      <c r="M133" s="547"/>
      <c r="N133" s="548"/>
      <c r="O133" s="627" t="s">
        <v>134</v>
      </c>
      <c r="P133" s="677"/>
      <c r="Q133" s="677"/>
      <c r="R133" s="678"/>
      <c r="S133" s="672">
        <f>SUM(T131:T132)</f>
        <v>0</v>
      </c>
      <c r="T133" s="673"/>
      <c r="U133" s="672">
        <f>SUM(V131:V132)</f>
        <v>0</v>
      </c>
      <c r="V133" s="673"/>
      <c r="W133" s="672">
        <f>SUM(X131:X132)</f>
        <v>0</v>
      </c>
      <c r="X133" s="673"/>
      <c r="Y133" s="138">
        <f>SUM(S133:X133)</f>
        <v>0</v>
      </c>
      <c r="Z133" s="91"/>
      <c r="AA133" s="132"/>
    </row>
    <row r="134" spans="1:27" s="171" customFormat="1" ht="30.75" customHeight="1">
      <c r="A134" s="151">
        <v>1900</v>
      </c>
      <c r="B134" s="167"/>
      <c r="C134" s="669"/>
      <c r="D134" s="564"/>
      <c r="E134" s="564"/>
      <c r="F134" s="564"/>
      <c r="G134" s="564"/>
      <c r="H134" s="564"/>
      <c r="I134" s="564"/>
      <c r="J134" s="564"/>
      <c r="K134" s="564"/>
      <c r="L134" s="564"/>
      <c r="M134" s="564"/>
      <c r="N134" s="564"/>
      <c r="O134" s="564"/>
      <c r="P134" s="564"/>
      <c r="Q134" s="14" t="s">
        <v>135</v>
      </c>
      <c r="R134" s="34"/>
      <c r="S134" s="191"/>
      <c r="T134" s="192"/>
      <c r="U134" s="193"/>
      <c r="V134" s="192"/>
      <c r="W134" s="193"/>
      <c r="X134" s="192"/>
      <c r="Y134" s="129"/>
      <c r="Z134" s="91"/>
      <c r="AA134" s="132"/>
    </row>
    <row r="135" spans="1:27" s="171" customFormat="1" ht="15" customHeight="1">
      <c r="A135" s="167"/>
      <c r="B135" s="167"/>
      <c r="C135" s="669">
        <f>D131</f>
        <v>0</v>
      </c>
      <c r="D135" s="564"/>
      <c r="E135" s="564"/>
      <c r="F135" s="564"/>
      <c r="G135" s="564"/>
      <c r="H135" s="564"/>
      <c r="I135" s="564"/>
      <c r="J135" s="564"/>
      <c r="K135" s="564"/>
      <c r="L135" s="564"/>
      <c r="M135" s="564"/>
      <c r="N135" s="564"/>
      <c r="O135" s="564"/>
      <c r="P135" s="564"/>
      <c r="Q135" s="189">
        <f>VLOOKUP(E131,Leave_Benefits,3,0)</f>
        <v>0</v>
      </c>
      <c r="R135" s="34"/>
      <c r="S135" s="589">
        <f>T131*Q135</f>
        <v>0</v>
      </c>
      <c r="T135" s="590"/>
      <c r="U135" s="589">
        <f>V131*Q135</f>
        <v>0</v>
      </c>
      <c r="V135" s="590"/>
      <c r="W135" s="589">
        <f>X131*Q135</f>
        <v>0</v>
      </c>
      <c r="X135" s="590"/>
      <c r="Y135" s="116">
        <f>S135+U135+W135</f>
        <v>0</v>
      </c>
      <c r="Z135" s="91"/>
      <c r="AA135" s="132"/>
    </row>
    <row r="136" spans="1:27" s="171" customFormat="1" ht="15" customHeight="1">
      <c r="A136" s="167"/>
      <c r="B136" s="167"/>
      <c r="C136" s="669">
        <f>D132</f>
        <v>0</v>
      </c>
      <c r="D136" s="564"/>
      <c r="E136" s="564"/>
      <c r="F136" s="564"/>
      <c r="G136" s="564"/>
      <c r="H136" s="564"/>
      <c r="I136" s="564"/>
      <c r="J136" s="564"/>
      <c r="K136" s="564"/>
      <c r="L136" s="564"/>
      <c r="M136" s="564"/>
      <c r="N136" s="564"/>
      <c r="O136" s="564"/>
      <c r="P136" s="564"/>
      <c r="Q136" s="189">
        <f>VLOOKUP(E132,Leave_Benefits,3,0)</f>
        <v>0</v>
      </c>
      <c r="R136" s="34"/>
      <c r="S136" s="589">
        <f>T132*Q136</f>
        <v>0</v>
      </c>
      <c r="T136" s="590"/>
      <c r="U136" s="589">
        <f>V132*Q136</f>
        <v>0</v>
      </c>
      <c r="V136" s="590"/>
      <c r="W136" s="589">
        <f>X132*Q136</f>
        <v>0</v>
      </c>
      <c r="X136" s="590"/>
      <c r="Y136" s="116">
        <f>S136+U136+W136</f>
        <v>0</v>
      </c>
      <c r="Z136" s="91"/>
      <c r="AA136" s="132"/>
    </row>
    <row r="137" spans="1:27" s="171" customFormat="1" ht="15.75">
      <c r="A137" s="167"/>
      <c r="B137" s="167"/>
      <c r="C137" s="556"/>
      <c r="D137" s="557"/>
      <c r="E137" s="557"/>
      <c r="F137" s="557"/>
      <c r="G137" s="557"/>
      <c r="H137" s="557"/>
      <c r="I137" s="557"/>
      <c r="J137" s="557"/>
      <c r="K137" s="557"/>
      <c r="L137" s="557"/>
      <c r="M137" s="557"/>
      <c r="N137" s="558"/>
      <c r="O137" s="627" t="s">
        <v>136</v>
      </c>
      <c r="P137" s="625"/>
      <c r="Q137" s="625"/>
      <c r="R137" s="626"/>
      <c r="S137" s="596">
        <f>SUM(S135:S136)</f>
        <v>0</v>
      </c>
      <c r="T137" s="595"/>
      <c r="U137" s="596">
        <f>SUM(U135:U136)</f>
        <v>0</v>
      </c>
      <c r="V137" s="595"/>
      <c r="W137" s="596">
        <f>SUM(W135:W136)</f>
        <v>0</v>
      </c>
      <c r="X137" s="595"/>
      <c r="Y137" s="138">
        <f>SUM(S137:X137)</f>
        <v>0</v>
      </c>
      <c r="Z137" s="91"/>
      <c r="AA137" s="132"/>
    </row>
    <row r="138" spans="1:27" s="171" customFormat="1" ht="15" customHeight="1">
      <c r="A138" s="167"/>
      <c r="B138" s="167"/>
      <c r="C138" s="194"/>
      <c r="D138" s="567" t="s">
        <v>358</v>
      </c>
      <c r="E138" s="681"/>
      <c r="F138" s="681"/>
      <c r="G138" s="681"/>
      <c r="H138" s="681"/>
      <c r="I138" s="681"/>
      <c r="J138" s="681"/>
      <c r="K138" s="681"/>
      <c r="L138" s="681"/>
      <c r="M138" s="681"/>
      <c r="N138" s="681"/>
      <c r="O138" s="681"/>
      <c r="P138" s="681"/>
      <c r="Q138" s="681"/>
      <c r="R138" s="682"/>
      <c r="S138" s="594">
        <f>SUM(S133+S137)</f>
        <v>0</v>
      </c>
      <c r="T138" s="595"/>
      <c r="U138" s="594">
        <f>SUM(U133+U137)</f>
        <v>0</v>
      </c>
      <c r="V138" s="595"/>
      <c r="W138" s="594">
        <f>SUM(W133+W137)</f>
        <v>0</v>
      </c>
      <c r="X138" s="595"/>
      <c r="Y138" s="150">
        <f>SUM(S138:X138)</f>
        <v>0</v>
      </c>
      <c r="Z138" s="91"/>
      <c r="AA138" s="132"/>
    </row>
    <row r="139" spans="1:27" s="461" customFormat="1" ht="15" customHeight="1">
      <c r="A139" s="525" t="s">
        <v>450</v>
      </c>
      <c r="B139" s="525"/>
      <c r="C139" s="644" t="s">
        <v>451</v>
      </c>
      <c r="D139" s="602"/>
      <c r="E139" s="602"/>
      <c r="F139" s="602"/>
      <c r="G139" s="602"/>
      <c r="H139" s="602"/>
      <c r="I139" s="602"/>
      <c r="J139" s="602"/>
      <c r="K139" s="602"/>
      <c r="L139" s="602"/>
      <c r="M139" s="602"/>
      <c r="N139" s="602"/>
      <c r="O139" s="602"/>
      <c r="P139" s="602"/>
      <c r="Q139" s="602"/>
      <c r="R139" s="645"/>
      <c r="S139" s="160"/>
      <c r="T139" s="196"/>
      <c r="U139" s="133"/>
      <c r="V139" s="196"/>
      <c r="W139" s="133"/>
      <c r="X139" s="196"/>
      <c r="Y139" s="197"/>
      <c r="Z139" s="9"/>
      <c r="AA139" s="47"/>
    </row>
    <row r="140" spans="1:27" ht="15" customHeight="1">
      <c r="A140" s="48"/>
      <c r="B140" s="48"/>
      <c r="C140" s="591" t="s">
        <v>449</v>
      </c>
      <c r="D140" s="564"/>
      <c r="E140" s="564"/>
      <c r="F140" s="564"/>
      <c r="G140" s="564"/>
      <c r="H140" s="564"/>
      <c r="I140" s="564"/>
      <c r="J140" s="564"/>
      <c r="K140" s="564"/>
      <c r="L140" s="564"/>
      <c r="M140" s="564"/>
      <c r="N140" s="564"/>
      <c r="O140" s="564"/>
      <c r="P140" s="564"/>
      <c r="Q140" s="564"/>
      <c r="R140" s="565"/>
      <c r="S140" s="589">
        <v>0</v>
      </c>
      <c r="T140" s="590"/>
      <c r="U140" s="589">
        <v>0</v>
      </c>
      <c r="V140" s="590"/>
      <c r="W140" s="589">
        <v>0</v>
      </c>
      <c r="X140" s="590"/>
      <c r="Y140" s="116">
        <f>SUM(S140+U140+W140)</f>
        <v>0</v>
      </c>
      <c r="Z140" s="38"/>
      <c r="AA140" s="38"/>
    </row>
    <row r="141" spans="1:27" ht="15" customHeight="1">
      <c r="A141" s="48"/>
      <c r="B141" s="48"/>
      <c r="C141" s="591" t="s">
        <v>449</v>
      </c>
      <c r="D141" s="564"/>
      <c r="E141" s="564"/>
      <c r="F141" s="564"/>
      <c r="G141" s="564"/>
      <c r="H141" s="564"/>
      <c r="I141" s="564"/>
      <c r="J141" s="564"/>
      <c r="K141" s="564"/>
      <c r="L141" s="564"/>
      <c r="M141" s="564"/>
      <c r="N141" s="564"/>
      <c r="O141" s="564"/>
      <c r="P141" s="564"/>
      <c r="Q141" s="564"/>
      <c r="R141" s="565"/>
      <c r="S141" s="589">
        <v>0</v>
      </c>
      <c r="T141" s="590"/>
      <c r="U141" s="589">
        <v>0</v>
      </c>
      <c r="V141" s="590"/>
      <c r="W141" s="589">
        <v>0</v>
      </c>
      <c r="X141" s="590"/>
      <c r="Y141" s="116">
        <f t="shared" ref="Y141:Y142" si="68">SUM(S141+U141+W141)</f>
        <v>0</v>
      </c>
      <c r="Z141" s="38"/>
      <c r="AA141" s="38"/>
    </row>
    <row r="142" spans="1:27" ht="15" customHeight="1">
      <c r="A142" s="48"/>
      <c r="B142" s="48"/>
      <c r="C142" s="591" t="s">
        <v>449</v>
      </c>
      <c r="D142" s="564"/>
      <c r="E142" s="564"/>
      <c r="F142" s="564"/>
      <c r="G142" s="564"/>
      <c r="H142" s="564"/>
      <c r="I142" s="564"/>
      <c r="J142" s="564"/>
      <c r="K142" s="564"/>
      <c r="L142" s="564"/>
      <c r="M142" s="564"/>
      <c r="N142" s="564"/>
      <c r="O142" s="564"/>
      <c r="P142" s="564"/>
      <c r="Q142" s="564"/>
      <c r="R142" s="565"/>
      <c r="S142" s="589">
        <v>0</v>
      </c>
      <c r="T142" s="590"/>
      <c r="U142" s="589">
        <v>0</v>
      </c>
      <c r="V142" s="590"/>
      <c r="W142" s="589">
        <v>0</v>
      </c>
      <c r="X142" s="590"/>
      <c r="Y142" s="116">
        <f t="shared" si="68"/>
        <v>0</v>
      </c>
      <c r="Z142" s="38"/>
      <c r="AA142" s="38"/>
    </row>
    <row r="143" spans="1:27" s="171" customFormat="1" ht="15.75">
      <c r="A143" s="167"/>
      <c r="B143" s="167"/>
      <c r="C143" s="636"/>
      <c r="D143" s="637"/>
      <c r="E143" s="637"/>
      <c r="F143" s="637"/>
      <c r="G143" s="637"/>
      <c r="H143" s="637"/>
      <c r="I143" s="637"/>
      <c r="J143" s="637"/>
      <c r="K143" s="637"/>
      <c r="L143" s="637"/>
      <c r="M143" s="637"/>
      <c r="N143" s="638"/>
      <c r="O143" s="639" t="s">
        <v>456</v>
      </c>
      <c r="P143" s="640"/>
      <c r="Q143" s="640"/>
      <c r="R143" s="641"/>
      <c r="S143" s="642">
        <f>SUM(S140:T142)</f>
        <v>0</v>
      </c>
      <c r="T143" s="643"/>
      <c r="U143" s="642">
        <f>SUM(U140:V142)</f>
        <v>0</v>
      </c>
      <c r="V143" s="643"/>
      <c r="W143" s="642">
        <f>SUM(W140:X142)</f>
        <v>0</v>
      </c>
      <c r="X143" s="643"/>
      <c r="Y143" s="462">
        <f>SUM(S143:X143)</f>
        <v>0</v>
      </c>
      <c r="Z143" s="91"/>
      <c r="AA143" s="132"/>
    </row>
    <row r="144" spans="1:27" ht="15" customHeight="1">
      <c r="A144" s="525">
        <v>3014</v>
      </c>
      <c r="B144" s="525"/>
      <c r="C144" s="644" t="s">
        <v>433</v>
      </c>
      <c r="D144" s="602"/>
      <c r="E144" s="602"/>
      <c r="F144" s="602"/>
      <c r="G144" s="602"/>
      <c r="H144" s="602"/>
      <c r="I144" s="602"/>
      <c r="J144" s="602"/>
      <c r="K144" s="602"/>
      <c r="L144" s="602"/>
      <c r="M144" s="602"/>
      <c r="N144" s="602"/>
      <c r="O144" s="602"/>
      <c r="P144" s="602"/>
      <c r="Q144" s="602"/>
      <c r="R144" s="645"/>
      <c r="S144" s="160"/>
      <c r="T144" s="196"/>
      <c r="U144" s="133"/>
      <c r="V144" s="196"/>
      <c r="W144" s="133"/>
      <c r="X144" s="196"/>
      <c r="Y144" s="197"/>
      <c r="Z144" s="518"/>
      <c r="AA144" s="38"/>
    </row>
    <row r="145" spans="1:27" ht="15" customHeight="1">
      <c r="A145" s="48"/>
      <c r="B145" s="48"/>
      <c r="C145" s="507" t="s">
        <v>434</v>
      </c>
      <c r="D145" s="564"/>
      <c r="E145" s="564"/>
      <c r="F145" s="564"/>
      <c r="G145" s="564"/>
      <c r="H145" s="564"/>
      <c r="I145" s="564"/>
      <c r="J145" s="564"/>
      <c r="K145" s="564"/>
      <c r="L145" s="564"/>
      <c r="M145" s="564"/>
      <c r="N145" s="564"/>
      <c r="O145" s="564"/>
      <c r="P145" s="564"/>
      <c r="Q145" s="564"/>
      <c r="R145" s="565"/>
      <c r="S145" s="589">
        <v>0</v>
      </c>
      <c r="T145" s="590"/>
      <c r="U145" s="589">
        <v>0</v>
      </c>
      <c r="V145" s="590"/>
      <c r="W145" s="589">
        <v>0</v>
      </c>
      <c r="X145" s="590"/>
      <c r="Y145" s="116">
        <f>SUM(S145+U145+W145)</f>
        <v>0</v>
      </c>
      <c r="Z145" s="518"/>
      <c r="AA145" s="38"/>
    </row>
    <row r="146" spans="1:27" ht="15" customHeight="1">
      <c r="A146" s="48"/>
      <c r="B146" s="48"/>
      <c r="C146" s="507" t="s">
        <v>435</v>
      </c>
      <c r="D146" s="564"/>
      <c r="E146" s="564"/>
      <c r="F146" s="564"/>
      <c r="G146" s="564"/>
      <c r="H146" s="564"/>
      <c r="I146" s="564"/>
      <c r="J146" s="564"/>
      <c r="K146" s="564"/>
      <c r="L146" s="564"/>
      <c r="M146" s="564"/>
      <c r="N146" s="564"/>
      <c r="O146" s="564"/>
      <c r="P146" s="564"/>
      <c r="Q146" s="564"/>
      <c r="R146" s="565"/>
      <c r="S146" s="589">
        <v>0</v>
      </c>
      <c r="T146" s="590"/>
      <c r="U146" s="589">
        <v>0</v>
      </c>
      <c r="V146" s="590"/>
      <c r="W146" s="589">
        <v>0</v>
      </c>
      <c r="X146" s="590"/>
      <c r="Y146" s="116">
        <f t="shared" ref="Y146:Y153" si="69">SUM(S146+U146+W146)</f>
        <v>0</v>
      </c>
      <c r="Z146" s="518"/>
      <c r="AA146" s="38"/>
    </row>
    <row r="147" spans="1:27" ht="15" customHeight="1">
      <c r="A147" s="48"/>
      <c r="B147" s="48"/>
      <c r="C147" s="507" t="s">
        <v>436</v>
      </c>
      <c r="D147" s="564"/>
      <c r="E147" s="564"/>
      <c r="F147" s="564"/>
      <c r="G147" s="564"/>
      <c r="H147" s="564"/>
      <c r="I147" s="564"/>
      <c r="J147" s="564"/>
      <c r="K147" s="564"/>
      <c r="L147" s="564"/>
      <c r="M147" s="564"/>
      <c r="N147" s="564"/>
      <c r="O147" s="564"/>
      <c r="P147" s="564"/>
      <c r="Q147" s="564"/>
      <c r="R147" s="565"/>
      <c r="S147" s="589">
        <v>0</v>
      </c>
      <c r="T147" s="590"/>
      <c r="U147" s="589">
        <v>0</v>
      </c>
      <c r="V147" s="590"/>
      <c r="W147" s="589">
        <v>0</v>
      </c>
      <c r="X147" s="590"/>
      <c r="Y147" s="116">
        <f t="shared" si="69"/>
        <v>0</v>
      </c>
      <c r="Z147" s="518"/>
      <c r="AA147" s="38"/>
    </row>
    <row r="148" spans="1:27" ht="15" customHeight="1">
      <c r="A148" s="48"/>
      <c r="B148" s="48"/>
      <c r="C148" s="507" t="s">
        <v>437</v>
      </c>
      <c r="D148" s="564"/>
      <c r="E148" s="564"/>
      <c r="F148" s="564"/>
      <c r="G148" s="564"/>
      <c r="H148" s="564"/>
      <c r="I148" s="564"/>
      <c r="J148" s="564"/>
      <c r="K148" s="564"/>
      <c r="L148" s="564"/>
      <c r="M148" s="564"/>
      <c r="N148" s="564"/>
      <c r="O148" s="564"/>
      <c r="P148" s="564"/>
      <c r="Q148" s="564"/>
      <c r="R148" s="565"/>
      <c r="S148" s="589">
        <v>0</v>
      </c>
      <c r="T148" s="590"/>
      <c r="U148" s="589">
        <v>0</v>
      </c>
      <c r="V148" s="590"/>
      <c r="W148" s="589">
        <v>0</v>
      </c>
      <c r="X148" s="590"/>
      <c r="Y148" s="116">
        <f t="shared" si="69"/>
        <v>0</v>
      </c>
      <c r="Z148" s="518"/>
      <c r="AA148" s="38"/>
    </row>
    <row r="149" spans="1:27" ht="15" customHeight="1">
      <c r="A149" s="48"/>
      <c r="B149" s="48"/>
      <c r="C149" s="507" t="s">
        <v>434</v>
      </c>
      <c r="D149" s="564"/>
      <c r="E149" s="564"/>
      <c r="F149" s="564"/>
      <c r="G149" s="564"/>
      <c r="H149" s="564"/>
      <c r="I149" s="564"/>
      <c r="J149" s="564"/>
      <c r="K149" s="564"/>
      <c r="L149" s="564"/>
      <c r="M149" s="564"/>
      <c r="N149" s="564"/>
      <c r="O149" s="564"/>
      <c r="P149" s="564"/>
      <c r="Q149" s="564"/>
      <c r="R149" s="565"/>
      <c r="S149" s="589">
        <v>0</v>
      </c>
      <c r="T149" s="590"/>
      <c r="U149" s="589">
        <v>0</v>
      </c>
      <c r="V149" s="590"/>
      <c r="W149" s="589">
        <v>0</v>
      </c>
      <c r="X149" s="590"/>
      <c r="Y149" s="116">
        <f t="shared" si="69"/>
        <v>0</v>
      </c>
      <c r="Z149" s="518"/>
      <c r="AA149" s="38"/>
    </row>
    <row r="150" spans="1:27" ht="15" customHeight="1">
      <c r="A150" s="48"/>
      <c r="B150" s="48"/>
      <c r="C150" s="507" t="s">
        <v>435</v>
      </c>
      <c r="D150" s="564"/>
      <c r="E150" s="564"/>
      <c r="F150" s="564"/>
      <c r="G150" s="564"/>
      <c r="H150" s="564"/>
      <c r="I150" s="564"/>
      <c r="J150" s="564"/>
      <c r="K150" s="564"/>
      <c r="L150" s="564"/>
      <c r="M150" s="564"/>
      <c r="N150" s="564"/>
      <c r="O150" s="564"/>
      <c r="P150" s="564"/>
      <c r="Q150" s="564"/>
      <c r="R150" s="565"/>
      <c r="S150" s="589">
        <v>0</v>
      </c>
      <c r="T150" s="590"/>
      <c r="U150" s="589">
        <v>0</v>
      </c>
      <c r="V150" s="590"/>
      <c r="W150" s="589">
        <v>0</v>
      </c>
      <c r="X150" s="590"/>
      <c r="Y150" s="116">
        <f t="shared" si="69"/>
        <v>0</v>
      </c>
      <c r="Z150" s="518"/>
      <c r="AA150" s="38"/>
    </row>
    <row r="151" spans="1:27" ht="15" customHeight="1">
      <c r="A151" s="48"/>
      <c r="B151" s="48"/>
      <c r="C151" s="507" t="s">
        <v>436</v>
      </c>
      <c r="D151" s="564"/>
      <c r="E151" s="564"/>
      <c r="F151" s="564"/>
      <c r="G151" s="564"/>
      <c r="H151" s="564"/>
      <c r="I151" s="564"/>
      <c r="J151" s="564"/>
      <c r="K151" s="564"/>
      <c r="L151" s="564"/>
      <c r="M151" s="564"/>
      <c r="N151" s="564"/>
      <c r="O151" s="564"/>
      <c r="P151" s="564"/>
      <c r="Q151" s="564"/>
      <c r="R151" s="565"/>
      <c r="S151" s="589">
        <v>0</v>
      </c>
      <c r="T151" s="590"/>
      <c r="U151" s="589">
        <v>0</v>
      </c>
      <c r="V151" s="590"/>
      <c r="W151" s="589">
        <v>0</v>
      </c>
      <c r="X151" s="590"/>
      <c r="Y151" s="116">
        <f t="shared" si="69"/>
        <v>0</v>
      </c>
      <c r="Z151" s="518"/>
      <c r="AA151" s="38"/>
    </row>
    <row r="152" spans="1:27" ht="15" customHeight="1">
      <c r="A152" s="48"/>
      <c r="B152" s="48"/>
      <c r="C152" s="507" t="s">
        <v>437</v>
      </c>
      <c r="D152" s="564"/>
      <c r="E152" s="564"/>
      <c r="F152" s="564"/>
      <c r="G152" s="564"/>
      <c r="H152" s="564"/>
      <c r="I152" s="564"/>
      <c r="J152" s="564"/>
      <c r="K152" s="564"/>
      <c r="L152" s="564"/>
      <c r="M152" s="564"/>
      <c r="N152" s="564"/>
      <c r="O152" s="564"/>
      <c r="P152" s="564"/>
      <c r="Q152" s="564"/>
      <c r="R152" s="565"/>
      <c r="S152" s="589">
        <v>0</v>
      </c>
      <c r="T152" s="590"/>
      <c r="U152" s="589">
        <v>0</v>
      </c>
      <c r="V152" s="590"/>
      <c r="W152" s="589">
        <v>0</v>
      </c>
      <c r="X152" s="590"/>
      <c r="Y152" s="116">
        <f t="shared" si="69"/>
        <v>0</v>
      </c>
      <c r="Z152" s="518"/>
      <c r="AA152" s="38"/>
    </row>
    <row r="153" spans="1:27" ht="15" customHeight="1">
      <c r="A153" s="48"/>
      <c r="B153" s="48"/>
      <c r="C153" s="507" t="s">
        <v>354</v>
      </c>
      <c r="D153" s="572"/>
      <c r="E153" s="573"/>
      <c r="F153" s="573"/>
      <c r="G153" s="573"/>
      <c r="H153" s="573"/>
      <c r="I153" s="573"/>
      <c r="J153" s="573"/>
      <c r="K153" s="573"/>
      <c r="L153" s="573"/>
      <c r="M153" s="573"/>
      <c r="N153" s="573"/>
      <c r="O153" s="573"/>
      <c r="P153" s="573"/>
      <c r="Q153" s="573"/>
      <c r="R153" s="574"/>
      <c r="S153" s="646">
        <v>0</v>
      </c>
      <c r="T153" s="647"/>
      <c r="U153" s="646">
        <v>0</v>
      </c>
      <c r="V153" s="647"/>
      <c r="W153" s="646">
        <v>0</v>
      </c>
      <c r="X153" s="647"/>
      <c r="Y153" s="116">
        <f t="shared" si="69"/>
        <v>0</v>
      </c>
      <c r="Z153" s="518"/>
      <c r="AA153" s="38"/>
    </row>
    <row r="154" spans="1:27" ht="15" customHeight="1">
      <c r="A154" s="48"/>
      <c r="B154" s="48"/>
      <c r="C154" s="566" t="s">
        <v>298</v>
      </c>
      <c r="D154" s="567"/>
      <c r="E154" s="567"/>
      <c r="F154" s="567"/>
      <c r="G154" s="567"/>
      <c r="H154" s="567"/>
      <c r="I154" s="567"/>
      <c r="J154" s="567"/>
      <c r="K154" s="567"/>
      <c r="L154" s="567"/>
      <c r="M154" s="567"/>
      <c r="N154" s="567"/>
      <c r="O154" s="567"/>
      <c r="P154" s="567"/>
      <c r="Q154" s="567"/>
      <c r="R154" s="568"/>
      <c r="S154" s="594">
        <f>SUM(S145:S153)</f>
        <v>0</v>
      </c>
      <c r="T154" s="595"/>
      <c r="U154" s="594">
        <f>SUM(U145:U153)</f>
        <v>0</v>
      </c>
      <c r="V154" s="595"/>
      <c r="W154" s="594">
        <f>SUM(W145:W153)</f>
        <v>0</v>
      </c>
      <c r="X154" s="595"/>
      <c r="Y154" s="150">
        <f>SUM(S154:X154)</f>
        <v>0</v>
      </c>
      <c r="Z154" s="524"/>
      <c r="AA154" s="38"/>
    </row>
    <row r="155" spans="1:27" ht="17.25" customHeight="1">
      <c r="A155" s="540" t="s">
        <v>29</v>
      </c>
      <c r="B155" s="525"/>
      <c r="C155" s="569" t="s">
        <v>301</v>
      </c>
      <c r="D155" s="570"/>
      <c r="E155" s="570"/>
      <c r="F155" s="570"/>
      <c r="G155" s="570"/>
      <c r="H155" s="570"/>
      <c r="I155" s="570"/>
      <c r="J155" s="570"/>
      <c r="K155" s="570"/>
      <c r="L155" s="570"/>
      <c r="M155" s="570"/>
      <c r="N155" s="570"/>
      <c r="O155" s="570"/>
      <c r="P155" s="570"/>
      <c r="Q155" s="570"/>
      <c r="R155" s="571"/>
      <c r="S155" s="173"/>
      <c r="T155" s="199"/>
      <c r="U155" s="507"/>
      <c r="V155" s="199"/>
      <c r="W155" s="507"/>
      <c r="X155" s="199"/>
      <c r="Y155" s="200"/>
      <c r="Z155" s="518"/>
      <c r="AA155" s="38"/>
    </row>
    <row r="156" spans="1:27" ht="15" customHeight="1">
      <c r="A156" s="48"/>
      <c r="B156" s="48"/>
      <c r="C156" s="507" t="s">
        <v>185</v>
      </c>
      <c r="D156" s="561">
        <f>C114</f>
        <v>0</v>
      </c>
      <c r="E156" s="561"/>
      <c r="F156" s="561"/>
      <c r="G156" s="561"/>
      <c r="H156" s="561"/>
      <c r="I156" s="561"/>
      <c r="J156" s="561"/>
      <c r="K156" s="561"/>
      <c r="L156" s="561"/>
      <c r="M156" s="561"/>
      <c r="N156" s="561"/>
      <c r="O156" s="561"/>
      <c r="P156" s="561"/>
      <c r="Q156" s="561"/>
      <c r="R156" s="562"/>
      <c r="S156" s="589">
        <v>0</v>
      </c>
      <c r="T156" s="590"/>
      <c r="U156" s="589">
        <v>0</v>
      </c>
      <c r="V156" s="590"/>
      <c r="W156" s="589">
        <v>0</v>
      </c>
      <c r="X156" s="590"/>
      <c r="Y156" s="116">
        <f>SUM(S156+U156+W156)</f>
        <v>0</v>
      </c>
      <c r="Z156" s="518"/>
      <c r="AA156" s="38"/>
    </row>
    <row r="157" spans="1:27" ht="15" customHeight="1">
      <c r="A157" s="48"/>
      <c r="B157" s="48"/>
      <c r="C157" s="507" t="s">
        <v>186</v>
      </c>
      <c r="D157" s="561">
        <f>C115</f>
        <v>0</v>
      </c>
      <c r="E157" s="561"/>
      <c r="F157" s="561"/>
      <c r="G157" s="561"/>
      <c r="H157" s="561"/>
      <c r="I157" s="561"/>
      <c r="J157" s="561"/>
      <c r="K157" s="561"/>
      <c r="L157" s="561"/>
      <c r="M157" s="561"/>
      <c r="N157" s="561"/>
      <c r="O157" s="561"/>
      <c r="P157" s="561"/>
      <c r="Q157" s="561"/>
      <c r="R157" s="562"/>
      <c r="S157" s="589">
        <v>0</v>
      </c>
      <c r="T157" s="590"/>
      <c r="U157" s="589">
        <v>0</v>
      </c>
      <c r="V157" s="590"/>
      <c r="W157" s="589">
        <v>0</v>
      </c>
      <c r="X157" s="590"/>
      <c r="Y157" s="116">
        <f>SUM(S157+U157+W157)</f>
        <v>0</v>
      </c>
      <c r="Z157" s="518"/>
      <c r="AA157" s="38"/>
    </row>
    <row r="158" spans="1:27" ht="15" customHeight="1">
      <c r="A158" s="48"/>
      <c r="B158" s="48"/>
      <c r="C158" s="566" t="s">
        <v>297</v>
      </c>
      <c r="D158" s="567"/>
      <c r="E158" s="567"/>
      <c r="F158" s="567"/>
      <c r="G158" s="567"/>
      <c r="H158" s="567"/>
      <c r="I158" s="567"/>
      <c r="J158" s="567"/>
      <c r="K158" s="567"/>
      <c r="L158" s="567"/>
      <c r="M158" s="567"/>
      <c r="N158" s="567"/>
      <c r="O158" s="567"/>
      <c r="P158" s="567"/>
      <c r="Q158" s="567"/>
      <c r="R158" s="568"/>
      <c r="S158" s="594">
        <f>SUM(S156:S157)</f>
        <v>0</v>
      </c>
      <c r="T158" s="595"/>
      <c r="U158" s="594">
        <f>SUM(U156:U157)</f>
        <v>0</v>
      </c>
      <c r="V158" s="595"/>
      <c r="W158" s="594">
        <f>SUM(W156:W157)</f>
        <v>0</v>
      </c>
      <c r="X158" s="595"/>
      <c r="Y158" s="150">
        <f>SUM(S158:X158)</f>
        <v>0</v>
      </c>
      <c r="Z158" s="524"/>
      <c r="AA158" s="38"/>
    </row>
    <row r="159" spans="1:27" s="88" customFormat="1" ht="15" customHeight="1">
      <c r="A159" s="525">
        <v>5000</v>
      </c>
      <c r="B159" s="525"/>
      <c r="C159" s="522" t="s">
        <v>302</v>
      </c>
      <c r="D159" s="593"/>
      <c r="E159" s="570"/>
      <c r="F159" s="570"/>
      <c r="G159" s="570"/>
      <c r="H159" s="570"/>
      <c r="I159" s="570"/>
      <c r="J159" s="570"/>
      <c r="K159" s="570"/>
      <c r="L159" s="570"/>
      <c r="M159" s="570"/>
      <c r="N159" s="570"/>
      <c r="O159" s="570"/>
      <c r="P159" s="570"/>
      <c r="Q159" s="570"/>
      <c r="R159" s="571"/>
      <c r="S159" s="165"/>
      <c r="T159" s="128"/>
      <c r="U159" s="160"/>
      <c r="V159" s="128"/>
      <c r="W159" s="160"/>
      <c r="X159" s="128"/>
      <c r="Y159" s="129"/>
      <c r="Z159" s="524"/>
      <c r="AA159" s="50"/>
    </row>
    <row r="160" spans="1:27" s="88" customFormat="1" ht="15" customHeight="1">
      <c r="A160" s="525"/>
      <c r="B160" s="525"/>
      <c r="C160" s="563"/>
      <c r="D160" s="564"/>
      <c r="E160" s="564"/>
      <c r="F160" s="564"/>
      <c r="G160" s="564"/>
      <c r="H160" s="564"/>
      <c r="I160" s="564"/>
      <c r="J160" s="564"/>
      <c r="K160" s="564"/>
      <c r="L160" s="564"/>
      <c r="M160" s="564"/>
      <c r="N160" s="564"/>
      <c r="O160" s="564"/>
      <c r="P160" s="564"/>
      <c r="Q160" s="564"/>
      <c r="R160" s="565"/>
      <c r="S160" s="589">
        <v>0</v>
      </c>
      <c r="T160" s="590"/>
      <c r="U160" s="589">
        <v>0</v>
      </c>
      <c r="V160" s="590"/>
      <c r="W160" s="589">
        <v>0</v>
      </c>
      <c r="X160" s="590"/>
      <c r="Y160" s="116">
        <f>SUM(S160+U160+W160)</f>
        <v>0</v>
      </c>
      <c r="Z160" s="524"/>
      <c r="AA160" s="50"/>
    </row>
    <row r="161" spans="1:27" s="88" customFormat="1" ht="15" customHeight="1">
      <c r="A161" s="525"/>
      <c r="B161" s="525"/>
      <c r="C161" s="563"/>
      <c r="D161" s="564"/>
      <c r="E161" s="564"/>
      <c r="F161" s="564"/>
      <c r="G161" s="564"/>
      <c r="H161" s="564"/>
      <c r="I161" s="564"/>
      <c r="J161" s="564"/>
      <c r="K161" s="564"/>
      <c r="L161" s="564"/>
      <c r="M161" s="564"/>
      <c r="N161" s="564"/>
      <c r="O161" s="564"/>
      <c r="P161" s="564"/>
      <c r="Q161" s="564"/>
      <c r="R161" s="565"/>
      <c r="S161" s="589">
        <v>0</v>
      </c>
      <c r="T161" s="590"/>
      <c r="U161" s="589">
        <v>0</v>
      </c>
      <c r="V161" s="590"/>
      <c r="W161" s="589">
        <v>0</v>
      </c>
      <c r="X161" s="590"/>
      <c r="Y161" s="116">
        <f>SUM(S161+U161+W161)</f>
        <v>0</v>
      </c>
      <c r="Z161" s="524"/>
      <c r="AA161" s="50"/>
    </row>
    <row r="162" spans="1:27" s="88" customFormat="1" ht="15" customHeight="1">
      <c r="A162" s="525"/>
      <c r="B162" s="525"/>
      <c r="C162" s="566" t="s">
        <v>295</v>
      </c>
      <c r="D162" s="567"/>
      <c r="E162" s="567"/>
      <c r="F162" s="567"/>
      <c r="G162" s="567"/>
      <c r="H162" s="567"/>
      <c r="I162" s="567"/>
      <c r="J162" s="567"/>
      <c r="K162" s="567"/>
      <c r="L162" s="567"/>
      <c r="M162" s="567"/>
      <c r="N162" s="567"/>
      <c r="O162" s="567"/>
      <c r="P162" s="567"/>
      <c r="Q162" s="567"/>
      <c r="R162" s="568"/>
      <c r="S162" s="594">
        <f>SUM(S160:S161)</f>
        <v>0</v>
      </c>
      <c r="T162" s="595"/>
      <c r="U162" s="594">
        <f>SUM(U160:U161)</f>
        <v>0</v>
      </c>
      <c r="V162" s="595"/>
      <c r="W162" s="594">
        <f>SUM(W160:W161)</f>
        <v>0</v>
      </c>
      <c r="X162" s="595"/>
      <c r="Y162" s="201">
        <f>SUM(S162:X162)</f>
        <v>0</v>
      </c>
      <c r="Z162" s="524"/>
      <c r="AA162" s="50"/>
    </row>
    <row r="163" spans="1:27" ht="15" customHeight="1">
      <c r="A163" s="525">
        <v>6000</v>
      </c>
      <c r="B163" s="525"/>
      <c r="C163" s="578" t="s">
        <v>303</v>
      </c>
      <c r="D163" s="570"/>
      <c r="E163" s="559"/>
      <c r="F163" s="559"/>
      <c r="G163" s="559"/>
      <c r="H163" s="559"/>
      <c r="I163" s="559"/>
      <c r="J163" s="559"/>
      <c r="K163" s="559"/>
      <c r="L163" s="559"/>
      <c r="M163" s="559"/>
      <c r="N163" s="559"/>
      <c r="O163" s="559"/>
      <c r="P163" s="559"/>
      <c r="Q163" s="559"/>
      <c r="R163" s="560"/>
      <c r="S163" s="675"/>
      <c r="T163" s="676"/>
      <c r="U163" s="675"/>
      <c r="V163" s="676"/>
      <c r="W163" s="675"/>
      <c r="X163" s="676"/>
      <c r="Y163" s="192"/>
      <c r="Z163" s="117"/>
      <c r="AA163" s="38"/>
    </row>
    <row r="164" spans="1:27" s="50" customFormat="1" ht="32.25" customHeight="1">
      <c r="A164" s="525"/>
      <c r="B164" s="525"/>
      <c r="C164" s="581" t="s">
        <v>10</v>
      </c>
      <c r="D164" s="582"/>
      <c r="E164" s="583" t="s">
        <v>454</v>
      </c>
      <c r="F164" s="583"/>
      <c r="G164" s="583"/>
      <c r="H164" s="583" t="s">
        <v>455</v>
      </c>
      <c r="I164" s="583"/>
      <c r="J164" s="583"/>
      <c r="K164" s="583"/>
      <c r="L164" s="583"/>
      <c r="M164" s="583"/>
      <c r="N164" s="583"/>
      <c r="O164" s="583"/>
      <c r="P164" s="512" t="s">
        <v>16</v>
      </c>
      <c r="Q164" s="512" t="s">
        <v>168</v>
      </c>
      <c r="R164" s="43" t="s">
        <v>352</v>
      </c>
      <c r="S164" s="651" t="s">
        <v>11</v>
      </c>
      <c r="T164" s="652"/>
      <c r="U164" s="651" t="s">
        <v>11</v>
      </c>
      <c r="V164" s="652"/>
      <c r="W164" s="651" t="s">
        <v>11</v>
      </c>
      <c r="X164" s="652"/>
      <c r="Y164" s="192"/>
      <c r="Z164" s="524"/>
    </row>
    <row r="165" spans="1:27" s="50" customFormat="1" ht="15" customHeight="1">
      <c r="A165" s="525"/>
      <c r="B165" s="525"/>
      <c r="C165" s="563" t="s">
        <v>12</v>
      </c>
      <c r="D165" s="592"/>
      <c r="E165" s="584">
        <v>444</v>
      </c>
      <c r="F165" s="584"/>
      <c r="G165" s="584"/>
      <c r="H165" s="584"/>
      <c r="I165" s="588"/>
      <c r="J165" s="588"/>
      <c r="K165" s="588"/>
      <c r="L165" s="588"/>
      <c r="M165" s="588"/>
      <c r="N165" s="588"/>
      <c r="O165" s="588"/>
      <c r="P165" s="498">
        <v>18</v>
      </c>
      <c r="Q165" s="536">
        <f>E165*P165</f>
        <v>7992</v>
      </c>
      <c r="R165" s="499">
        <v>1.1000000000000001</v>
      </c>
      <c r="S165" s="203">
        <v>0</v>
      </c>
      <c r="T165" s="204">
        <f>Q165*S165</f>
        <v>0</v>
      </c>
      <c r="U165" s="205">
        <v>0</v>
      </c>
      <c r="V165" s="206">
        <f>Q165*U165*R165</f>
        <v>0</v>
      </c>
      <c r="W165" s="205">
        <v>0</v>
      </c>
      <c r="X165" s="206">
        <f>Q165*W165*R165^2</f>
        <v>0</v>
      </c>
      <c r="Y165" s="116">
        <f>T165+V165+X165</f>
        <v>0</v>
      </c>
      <c r="Z165" s="524"/>
    </row>
    <row r="166" spans="1:27" s="50" customFormat="1" ht="15" customHeight="1">
      <c r="A166" s="525"/>
      <c r="B166" s="525"/>
      <c r="C166" s="563" t="s">
        <v>13</v>
      </c>
      <c r="D166" s="592"/>
      <c r="E166" s="588">
        <v>907</v>
      </c>
      <c r="F166" s="588"/>
      <c r="G166" s="588"/>
      <c r="H166" s="588"/>
      <c r="I166" s="588"/>
      <c r="J166" s="588"/>
      <c r="K166" s="588"/>
      <c r="L166" s="588"/>
      <c r="M166" s="588"/>
      <c r="N166" s="588"/>
      <c r="O166" s="588"/>
      <c r="P166" s="498">
        <v>18</v>
      </c>
      <c r="Q166" s="536">
        <f>E166*P166</f>
        <v>16326</v>
      </c>
      <c r="R166" s="499">
        <v>1.1000000000000001</v>
      </c>
      <c r="S166" s="203">
        <v>0</v>
      </c>
      <c r="T166" s="204">
        <f t="shared" ref="T166:T168" si="70">Q166*S166</f>
        <v>0</v>
      </c>
      <c r="U166" s="205">
        <v>0</v>
      </c>
      <c r="V166" s="206">
        <f t="shared" ref="V166:V168" si="71">Q166*U166*R166</f>
        <v>0</v>
      </c>
      <c r="W166" s="205">
        <v>0</v>
      </c>
      <c r="X166" s="206">
        <f t="shared" ref="X166:X168" si="72">Q166*W166*R166^2</f>
        <v>0</v>
      </c>
      <c r="Y166" s="116">
        <f t="shared" ref="Y166:Y169" si="73">T166+V166+X166</f>
        <v>0</v>
      </c>
      <c r="Z166" s="524"/>
    </row>
    <row r="167" spans="1:27" s="50" customFormat="1" ht="15" customHeight="1">
      <c r="A167" s="525"/>
      <c r="B167" s="525"/>
      <c r="C167" s="563" t="s">
        <v>5</v>
      </c>
      <c r="D167" s="592"/>
      <c r="E167" s="588"/>
      <c r="F167" s="588"/>
      <c r="G167" s="588"/>
      <c r="H167" s="588">
        <v>716</v>
      </c>
      <c r="I167" s="588"/>
      <c r="J167" s="588"/>
      <c r="K167" s="588"/>
      <c r="L167" s="588"/>
      <c r="M167" s="588"/>
      <c r="N167" s="588"/>
      <c r="O167" s="588"/>
      <c r="P167" s="498"/>
      <c r="Q167" s="536">
        <f>H167*2</f>
        <v>1432</v>
      </c>
      <c r="R167" s="499">
        <v>1.1000000000000001</v>
      </c>
      <c r="S167" s="203">
        <v>0</v>
      </c>
      <c r="T167" s="204">
        <f t="shared" si="70"/>
        <v>0</v>
      </c>
      <c r="U167" s="205">
        <v>0</v>
      </c>
      <c r="V167" s="206">
        <f t="shared" si="71"/>
        <v>0</v>
      </c>
      <c r="W167" s="205">
        <v>0</v>
      </c>
      <c r="X167" s="206">
        <f t="shared" si="72"/>
        <v>0</v>
      </c>
      <c r="Y167" s="116">
        <f t="shared" si="73"/>
        <v>0</v>
      </c>
      <c r="Z167" s="524"/>
    </row>
    <row r="168" spans="1:27" s="50" customFormat="1" ht="15" customHeight="1">
      <c r="A168" s="525"/>
      <c r="B168" s="525"/>
      <c r="C168" s="563" t="s">
        <v>6</v>
      </c>
      <c r="D168" s="592"/>
      <c r="E168" s="588"/>
      <c r="F168" s="588"/>
      <c r="G168" s="588"/>
      <c r="H168" s="588">
        <v>883</v>
      </c>
      <c r="I168" s="588"/>
      <c r="J168" s="588"/>
      <c r="K168" s="588"/>
      <c r="L168" s="588"/>
      <c r="M168" s="588"/>
      <c r="N168" s="588"/>
      <c r="O168" s="588"/>
      <c r="P168" s="498"/>
      <c r="Q168" s="536">
        <f>H168*2</f>
        <v>1766</v>
      </c>
      <c r="R168" s="499">
        <v>1.1000000000000001</v>
      </c>
      <c r="S168" s="203">
        <v>0</v>
      </c>
      <c r="T168" s="204">
        <f t="shared" si="70"/>
        <v>0</v>
      </c>
      <c r="U168" s="205">
        <v>0</v>
      </c>
      <c r="V168" s="206">
        <f t="shared" si="71"/>
        <v>0</v>
      </c>
      <c r="W168" s="205">
        <v>0</v>
      </c>
      <c r="X168" s="206">
        <f t="shared" si="72"/>
        <v>0</v>
      </c>
      <c r="Y168" s="116">
        <f t="shared" si="73"/>
        <v>0</v>
      </c>
      <c r="Z168" s="524"/>
    </row>
    <row r="169" spans="1:27" s="50" customFormat="1" ht="15" customHeight="1">
      <c r="A169" s="525"/>
      <c r="B169" s="525"/>
      <c r="C169" s="579" t="s">
        <v>14</v>
      </c>
      <c r="D169" s="580"/>
      <c r="E169" s="573"/>
      <c r="F169" s="573"/>
      <c r="G169" s="573"/>
      <c r="H169" s="573"/>
      <c r="I169" s="573"/>
      <c r="J169" s="573"/>
      <c r="K169" s="573"/>
      <c r="L169" s="573"/>
      <c r="M169" s="573"/>
      <c r="N169" s="573"/>
      <c r="O169" s="573"/>
      <c r="P169" s="504"/>
      <c r="Q169" s="504"/>
      <c r="R169" s="505"/>
      <c r="S169" s="523"/>
      <c r="T169" s="207">
        <v>0</v>
      </c>
      <c r="U169" s="208"/>
      <c r="V169" s="207">
        <v>0</v>
      </c>
      <c r="W169" s="209"/>
      <c r="X169" s="207">
        <v>0</v>
      </c>
      <c r="Y169" s="116">
        <f t="shared" si="73"/>
        <v>0</v>
      </c>
      <c r="Z169" s="524"/>
    </row>
    <row r="170" spans="1:27" s="171" customFormat="1" ht="15" customHeight="1">
      <c r="A170" s="167"/>
      <c r="B170" s="167"/>
      <c r="C170" s="585" t="s">
        <v>296</v>
      </c>
      <c r="D170" s="586"/>
      <c r="E170" s="586"/>
      <c r="F170" s="586"/>
      <c r="G170" s="586"/>
      <c r="H170" s="586"/>
      <c r="I170" s="586"/>
      <c r="J170" s="586"/>
      <c r="K170" s="586"/>
      <c r="L170" s="586"/>
      <c r="M170" s="586"/>
      <c r="N170" s="586"/>
      <c r="O170" s="586"/>
      <c r="P170" s="586"/>
      <c r="Q170" s="586"/>
      <c r="R170" s="587"/>
      <c r="S170" s="594">
        <f>SUM(T165:T169)</f>
        <v>0</v>
      </c>
      <c r="T170" s="595"/>
      <c r="U170" s="594">
        <f t="shared" ref="U170" si="74">SUM(V165:V169)</f>
        <v>0</v>
      </c>
      <c r="V170" s="595"/>
      <c r="W170" s="594">
        <f t="shared" ref="W170" si="75">SUM(X165:X169)</f>
        <v>0</v>
      </c>
      <c r="X170" s="595"/>
      <c r="Y170" s="150">
        <f>SUM(S170:X170)</f>
        <v>0</v>
      </c>
      <c r="Z170" s="170"/>
      <c r="AA170" s="132"/>
    </row>
    <row r="171" spans="1:27" s="88" customFormat="1" ht="15" customHeight="1">
      <c r="A171" s="525">
        <v>3010</v>
      </c>
      <c r="B171" s="525"/>
      <c r="C171" s="686" t="s">
        <v>457</v>
      </c>
      <c r="D171" s="598"/>
      <c r="E171" s="598"/>
      <c r="F171" s="598"/>
      <c r="G171" s="598"/>
      <c r="H171" s="598"/>
      <c r="I171" s="598"/>
      <c r="J171" s="598"/>
      <c r="K171" s="598"/>
      <c r="L171" s="598"/>
      <c r="M171" s="598"/>
      <c r="N171" s="598"/>
      <c r="O171" s="598"/>
      <c r="P171" s="598"/>
      <c r="Q171" s="598"/>
      <c r="R171" s="687"/>
      <c r="S171" s="165"/>
      <c r="T171" s="128"/>
      <c r="U171" s="160"/>
      <c r="V171" s="128"/>
      <c r="W171" s="160"/>
      <c r="X171" s="128"/>
      <c r="Y171" s="129"/>
      <c r="Z171" s="524"/>
      <c r="AA171" s="50"/>
    </row>
    <row r="172" spans="1:27" s="88" customFormat="1" ht="15" customHeight="1">
      <c r="A172" s="525"/>
      <c r="B172" s="525"/>
      <c r="C172" s="563"/>
      <c r="D172" s="564"/>
      <c r="E172" s="564"/>
      <c r="F172" s="564"/>
      <c r="G172" s="564"/>
      <c r="H172" s="564"/>
      <c r="I172" s="564"/>
      <c r="J172" s="564"/>
      <c r="K172" s="564"/>
      <c r="L172" s="564"/>
      <c r="M172" s="564"/>
      <c r="N172" s="564"/>
      <c r="O172" s="564"/>
      <c r="P172" s="564"/>
      <c r="Q172" s="564"/>
      <c r="R172" s="565"/>
      <c r="S172" s="589">
        <v>0</v>
      </c>
      <c r="T172" s="590"/>
      <c r="U172" s="589">
        <v>0</v>
      </c>
      <c r="V172" s="590"/>
      <c r="W172" s="589">
        <v>0</v>
      </c>
      <c r="X172" s="590"/>
      <c r="Y172" s="116">
        <f>SUM(S172+U172+W172)</f>
        <v>0</v>
      </c>
      <c r="Z172" s="524"/>
      <c r="AA172" s="50"/>
    </row>
    <row r="173" spans="1:27" s="88" customFormat="1" ht="15" customHeight="1">
      <c r="A173" s="525"/>
      <c r="B173" s="525"/>
      <c r="C173" s="566" t="str">
        <f>CONCATENATE("TOTAL ", C171)</f>
        <v>TOTAL SIKULIAQ SHIP USE / HAARP FACILITY USE</v>
      </c>
      <c r="D173" s="567"/>
      <c r="E173" s="567"/>
      <c r="F173" s="567"/>
      <c r="G173" s="567"/>
      <c r="H173" s="567"/>
      <c r="I173" s="567"/>
      <c r="J173" s="567"/>
      <c r="K173" s="567"/>
      <c r="L173" s="567"/>
      <c r="M173" s="567"/>
      <c r="N173" s="567"/>
      <c r="O173" s="567"/>
      <c r="P173" s="567"/>
      <c r="Q173" s="567"/>
      <c r="R173" s="568"/>
      <c r="S173" s="594">
        <f>SUM(S172)</f>
        <v>0</v>
      </c>
      <c r="T173" s="595"/>
      <c r="U173" s="594">
        <f>SUM(U172)</f>
        <v>0</v>
      </c>
      <c r="V173" s="595"/>
      <c r="W173" s="594">
        <f>SUM(W172)</f>
        <v>0</v>
      </c>
      <c r="X173" s="595"/>
      <c r="Y173" s="201">
        <f>SUM(S173:X173)</f>
        <v>0</v>
      </c>
      <c r="Z173" s="524"/>
      <c r="AA173" s="50"/>
    </row>
    <row r="174" spans="1:27" s="171" customFormat="1" ht="15" customHeight="1">
      <c r="A174" s="167"/>
      <c r="B174" s="167"/>
      <c r="C174" s="182"/>
      <c r="D174" s="211"/>
      <c r="E174" s="211"/>
      <c r="F174" s="211"/>
      <c r="G174" s="211"/>
      <c r="H174" s="211"/>
      <c r="I174" s="211"/>
      <c r="J174" s="211"/>
      <c r="K174" s="211"/>
      <c r="L174" s="211"/>
      <c r="M174" s="211"/>
      <c r="N174" s="211"/>
      <c r="O174" s="211"/>
      <c r="P174" s="211"/>
      <c r="Q174" s="211"/>
      <c r="R174" s="212"/>
      <c r="S174" s="213"/>
      <c r="T174" s="535"/>
      <c r="U174" s="213"/>
      <c r="V174" s="535"/>
      <c r="W174" s="213"/>
      <c r="X174" s="535"/>
      <c r="Y174" s="214"/>
      <c r="Z174" s="170"/>
      <c r="AA174" s="132"/>
    </row>
    <row r="175" spans="1:27" s="171" customFormat="1" ht="15.75" customHeight="1">
      <c r="A175" s="167"/>
      <c r="B175" s="167"/>
      <c r="C175" s="544" t="s">
        <v>125</v>
      </c>
      <c r="D175" s="545"/>
      <c r="E175" s="545"/>
      <c r="F175" s="545"/>
      <c r="G175" s="545"/>
      <c r="H175" s="545"/>
      <c r="I175" s="545"/>
      <c r="J175" s="545"/>
      <c r="K175" s="545"/>
      <c r="L175" s="545"/>
      <c r="M175" s="545"/>
      <c r="N175" s="545"/>
      <c r="O175" s="545"/>
      <c r="P175" s="545"/>
      <c r="Q175" s="545"/>
      <c r="R175" s="546"/>
      <c r="S175" s="674">
        <f>SUM(S138,S143,S154,S158,S162,S170,S173)</f>
        <v>0</v>
      </c>
      <c r="T175" s="595"/>
      <c r="U175" s="674">
        <f>SUM(U138,U143,U154,U158,U162,U170,U173)</f>
        <v>0</v>
      </c>
      <c r="V175" s="595"/>
      <c r="W175" s="674">
        <f>SUM(W138,W143,W154,W158,W162,W170,W173)</f>
        <v>0</v>
      </c>
      <c r="X175" s="595"/>
      <c r="Y175" s="175">
        <f>SUM(S175:X175)</f>
        <v>0</v>
      </c>
      <c r="Z175" s="215"/>
      <c r="AA175" s="132"/>
    </row>
    <row r="176" spans="1:27" ht="15" customHeight="1">
      <c r="A176" s="48"/>
      <c r="B176" s="48"/>
      <c r="C176" s="507"/>
      <c r="D176" s="502"/>
      <c r="E176" s="575"/>
      <c r="F176" s="576"/>
      <c r="G176" s="576"/>
      <c r="H176" s="576"/>
      <c r="I176" s="576"/>
      <c r="J176" s="576"/>
      <c r="K176" s="576"/>
      <c r="L176" s="576"/>
      <c r="M176" s="576"/>
      <c r="N176" s="576"/>
      <c r="O176" s="576"/>
      <c r="P176" s="576"/>
      <c r="Q176" s="576"/>
      <c r="R176" s="577"/>
      <c r="S176" s="173"/>
      <c r="T176" s="174"/>
      <c r="U176" s="173"/>
      <c r="V176" s="174"/>
      <c r="W176" s="173"/>
      <c r="X176" s="174"/>
      <c r="Y176" s="124"/>
      <c r="Z176" s="216"/>
      <c r="AA176" s="38"/>
    </row>
    <row r="177" spans="1:27" ht="15" customHeight="1">
      <c r="A177" s="48"/>
      <c r="B177" s="48"/>
      <c r="C177" s="544" t="s">
        <v>126</v>
      </c>
      <c r="D177" s="545"/>
      <c r="E177" s="545"/>
      <c r="F177" s="545"/>
      <c r="G177" s="545"/>
      <c r="H177" s="545"/>
      <c r="I177" s="545"/>
      <c r="J177" s="545"/>
      <c r="K177" s="545"/>
      <c r="L177" s="545"/>
      <c r="M177" s="545"/>
      <c r="N177" s="545"/>
      <c r="O177" s="545"/>
      <c r="P177" s="545"/>
      <c r="Q177" s="545"/>
      <c r="R177" s="546"/>
      <c r="S177" s="648">
        <f>S126+S175</f>
        <v>0</v>
      </c>
      <c r="T177" s="629"/>
      <c r="U177" s="648">
        <f>U126+U175</f>
        <v>0</v>
      </c>
      <c r="V177" s="629"/>
      <c r="W177" s="648">
        <f>W126+W175</f>
        <v>0</v>
      </c>
      <c r="X177" s="629"/>
      <c r="Y177" s="175">
        <f>SUM(S177:X177)</f>
        <v>0</v>
      </c>
      <c r="Z177" s="103"/>
      <c r="AA177" s="38"/>
    </row>
    <row r="178" spans="1:27" ht="15" customHeight="1">
      <c r="A178" s="48"/>
      <c r="B178" s="48"/>
      <c r="C178" s="217"/>
      <c r="D178" s="526"/>
      <c r="E178" s="575"/>
      <c r="F178" s="575"/>
      <c r="G178" s="575"/>
      <c r="H178" s="575"/>
      <c r="I178" s="575"/>
      <c r="J178" s="575"/>
      <c r="K178" s="575"/>
      <c r="L178" s="575"/>
      <c r="M178" s="575"/>
      <c r="N178" s="575"/>
      <c r="O178" s="575"/>
      <c r="P178" s="575"/>
      <c r="Q178" s="575"/>
      <c r="R178" s="595"/>
      <c r="S178" s="218"/>
      <c r="T178" s="219"/>
      <c r="U178" s="218"/>
      <c r="V178" s="219"/>
      <c r="W178" s="218"/>
      <c r="X178" s="219"/>
      <c r="Y178" s="220"/>
      <c r="Z178" s="38"/>
      <c r="AA178" s="38"/>
    </row>
    <row r="179" spans="1:27" ht="15" customHeight="1">
      <c r="A179" s="48"/>
      <c r="B179" s="48"/>
      <c r="C179" s="544" t="s">
        <v>127</v>
      </c>
      <c r="D179" s="545"/>
      <c r="E179" s="545"/>
      <c r="F179" s="545"/>
      <c r="G179" s="545"/>
      <c r="H179" s="545"/>
      <c r="I179" s="545"/>
      <c r="J179" s="545"/>
      <c r="K179" s="545"/>
      <c r="L179" s="545"/>
      <c r="M179" s="545"/>
      <c r="N179" s="545"/>
      <c r="O179" s="545"/>
      <c r="P179" s="545"/>
      <c r="Q179" s="545"/>
      <c r="R179" s="546"/>
      <c r="S179" s="648">
        <f>S128+S177</f>
        <v>0</v>
      </c>
      <c r="T179" s="629"/>
      <c r="U179" s="648">
        <f>U128+U177</f>
        <v>0</v>
      </c>
      <c r="V179" s="629"/>
      <c r="W179" s="648">
        <f>W128+W177</f>
        <v>0</v>
      </c>
      <c r="X179" s="629"/>
      <c r="Y179" s="175">
        <f>SUM(S179:X179)</f>
        <v>0</v>
      </c>
      <c r="Z179" s="38"/>
      <c r="AA179" s="38"/>
    </row>
    <row r="180" spans="1:27" ht="17.100000000000001" customHeight="1">
      <c r="C180" s="223"/>
      <c r="D180" s="223"/>
      <c r="E180" s="223"/>
      <c r="F180" s="223"/>
      <c r="G180" s="223"/>
      <c r="H180" s="223"/>
      <c r="I180" s="223"/>
      <c r="J180" s="223"/>
      <c r="K180" s="223"/>
      <c r="L180" s="223"/>
      <c r="M180" s="223"/>
      <c r="N180" s="223"/>
      <c r="O180" s="223"/>
      <c r="P180" s="223"/>
      <c r="Q180" s="223"/>
      <c r="S180" s="4"/>
      <c r="T180" s="4"/>
      <c r="U180" s="4"/>
      <c r="V180" s="4"/>
      <c r="W180" s="4"/>
      <c r="X180" s="224"/>
      <c r="Y180" s="4"/>
      <c r="Z180" s="4"/>
    </row>
    <row r="181" spans="1:27" ht="17.100000000000001" customHeight="1">
      <c r="C181" s="223"/>
      <c r="D181" s="223"/>
      <c r="E181" s="223"/>
      <c r="F181" s="223"/>
      <c r="G181" s="223"/>
      <c r="H181" s="223"/>
      <c r="I181" s="223"/>
      <c r="J181" s="223"/>
      <c r="K181" s="223"/>
      <c r="L181" s="223"/>
      <c r="M181" s="223"/>
      <c r="N181" s="223"/>
      <c r="O181" s="223"/>
      <c r="P181" s="223"/>
      <c r="Q181" s="223"/>
      <c r="S181" s="4"/>
      <c r="T181" s="4"/>
      <c r="U181" s="4"/>
      <c r="V181" s="4"/>
      <c r="W181" s="4"/>
      <c r="X181" s="4"/>
      <c r="Y181" s="4"/>
      <c r="Z181" s="4"/>
    </row>
    <row r="182" spans="1:27" ht="17.100000000000001" customHeight="1">
      <c r="C182" s="223"/>
      <c r="D182" s="223"/>
      <c r="E182" s="223"/>
      <c r="F182" s="223"/>
      <c r="G182" s="223"/>
      <c r="H182" s="223"/>
      <c r="I182" s="223"/>
      <c r="J182" s="223"/>
      <c r="K182" s="223"/>
      <c r="L182" s="223"/>
      <c r="M182" s="223"/>
      <c r="N182" s="223"/>
      <c r="O182" s="223"/>
      <c r="P182" s="223"/>
      <c r="Q182" s="223"/>
      <c r="S182" s="4"/>
      <c r="T182" s="4"/>
      <c r="U182" s="4"/>
      <c r="V182" s="4"/>
      <c r="W182" s="4"/>
      <c r="X182" s="4"/>
      <c r="Y182" s="4"/>
      <c r="Z182" s="4"/>
    </row>
    <row r="183" spans="1:27" ht="17.100000000000001" customHeight="1">
      <c r="C183" s="223"/>
      <c r="D183" s="223"/>
      <c r="E183" s="223"/>
      <c r="F183" s="223"/>
      <c r="G183" s="223"/>
      <c r="H183" s="223"/>
      <c r="I183" s="223"/>
      <c r="J183" s="223"/>
      <c r="K183" s="223"/>
      <c r="L183" s="223"/>
      <c r="M183" s="223"/>
      <c r="N183" s="223"/>
      <c r="O183" s="223"/>
      <c r="P183" s="223"/>
      <c r="Q183" s="223"/>
      <c r="S183" s="4"/>
      <c r="T183" s="4"/>
      <c r="U183" s="4"/>
      <c r="V183" s="4"/>
      <c r="W183" s="4"/>
      <c r="X183" s="4"/>
      <c r="Y183" s="4"/>
      <c r="Z183" s="4"/>
    </row>
    <row r="184" spans="1:27" ht="17.100000000000001" customHeight="1">
      <c r="C184" s="223"/>
      <c r="D184" s="223"/>
      <c r="E184" s="223"/>
      <c r="F184" s="223"/>
      <c r="G184" s="223"/>
      <c r="H184" s="223"/>
      <c r="I184" s="223"/>
      <c r="J184" s="223"/>
      <c r="K184" s="223"/>
      <c r="L184" s="223"/>
      <c r="M184" s="223"/>
      <c r="N184" s="223"/>
      <c r="O184" s="223"/>
      <c r="P184" s="223"/>
      <c r="Q184" s="223"/>
      <c r="S184" s="4"/>
      <c r="T184" s="4"/>
      <c r="U184" s="4"/>
      <c r="V184" s="4"/>
      <c r="W184" s="4"/>
      <c r="X184" s="4"/>
      <c r="Y184" s="4"/>
      <c r="Z184" s="4"/>
    </row>
    <row r="185" spans="1:27" ht="17.100000000000001" customHeight="1">
      <c r="C185" s="223"/>
      <c r="D185" s="223"/>
      <c r="E185" s="223"/>
      <c r="F185" s="223"/>
      <c r="G185" s="223"/>
      <c r="H185" s="223"/>
      <c r="I185" s="223"/>
      <c r="J185" s="223"/>
      <c r="K185" s="223"/>
      <c r="L185" s="223"/>
      <c r="M185" s="223"/>
      <c r="N185" s="223"/>
      <c r="O185" s="223"/>
      <c r="P185" s="223"/>
      <c r="Q185" s="223"/>
      <c r="S185" s="4"/>
      <c r="T185" s="4"/>
      <c r="U185" s="4"/>
      <c r="V185" s="4"/>
      <c r="W185" s="4"/>
      <c r="X185" s="4"/>
      <c r="Y185" s="4"/>
      <c r="Z185" s="4"/>
    </row>
    <row r="187" spans="1:27" ht="17.100000000000001" customHeight="1">
      <c r="C187" s="225" t="s">
        <v>122</v>
      </c>
      <c r="D187" s="225"/>
      <c r="E187" s="225"/>
      <c r="F187" s="225"/>
      <c r="G187" s="225"/>
      <c r="H187" s="225"/>
      <c r="I187" s="225"/>
      <c r="J187" s="225"/>
      <c r="K187" s="225"/>
      <c r="L187" s="225"/>
      <c r="M187" s="225"/>
      <c r="N187" s="225"/>
      <c r="O187" s="225"/>
      <c r="P187" s="225"/>
      <c r="Q187" s="225"/>
      <c r="R187" s="226"/>
      <c r="S187" s="226"/>
      <c r="T187" s="226"/>
      <c r="U187" s="226"/>
      <c r="V187" s="226"/>
      <c r="W187" s="226"/>
      <c r="X187" s="226"/>
    </row>
    <row r="188" spans="1:27" ht="17.100000000000001" customHeight="1">
      <c r="C188" s="227" t="s">
        <v>122</v>
      </c>
      <c r="D188" s="227"/>
      <c r="E188" s="227"/>
      <c r="F188" s="227"/>
      <c r="G188" s="227"/>
      <c r="H188" s="227"/>
      <c r="I188" s="227"/>
      <c r="J188" s="227"/>
      <c r="K188" s="227"/>
      <c r="L188" s="227"/>
      <c r="M188" s="227"/>
      <c r="N188" s="227"/>
      <c r="O188" s="227"/>
      <c r="P188" s="227"/>
      <c r="Q188" s="227"/>
      <c r="R188" s="226" t="s">
        <v>122</v>
      </c>
      <c r="S188" s="226" t="s">
        <v>122</v>
      </c>
      <c r="T188" s="226"/>
      <c r="U188" s="226" t="s">
        <v>122</v>
      </c>
      <c r="V188" s="226"/>
      <c r="W188" s="226" t="s">
        <v>122</v>
      </c>
      <c r="X188" s="226"/>
    </row>
    <row r="189" spans="1:27" ht="17.100000000000001" customHeight="1">
      <c r="C189" s="227" t="s">
        <v>122</v>
      </c>
      <c r="D189" s="227"/>
      <c r="E189" s="227"/>
      <c r="F189" s="227"/>
      <c r="G189" s="227"/>
      <c r="H189" s="227"/>
      <c r="I189" s="227"/>
      <c r="J189" s="227"/>
      <c r="K189" s="227"/>
      <c r="L189" s="227"/>
      <c r="M189" s="227"/>
      <c r="N189" s="227"/>
      <c r="O189" s="227"/>
      <c r="P189" s="227"/>
      <c r="Q189" s="227"/>
      <c r="R189" s="226" t="s">
        <v>122</v>
      </c>
      <c r="S189" s="226" t="s">
        <v>122</v>
      </c>
      <c r="T189" s="226"/>
      <c r="U189" s="226" t="s">
        <v>122</v>
      </c>
      <c r="V189" s="226"/>
      <c r="W189" s="226" t="s">
        <v>122</v>
      </c>
      <c r="X189" s="226"/>
    </row>
    <row r="190" spans="1:27" ht="17.100000000000001" customHeight="1">
      <c r="C190" s="227" t="s">
        <v>122</v>
      </c>
      <c r="D190" s="227"/>
      <c r="E190" s="227"/>
      <c r="F190" s="227"/>
      <c r="G190" s="227"/>
      <c r="H190" s="227"/>
      <c r="I190" s="227"/>
      <c r="J190" s="227"/>
      <c r="K190" s="227"/>
      <c r="L190" s="227"/>
      <c r="M190" s="227"/>
      <c r="N190" s="227"/>
      <c r="O190" s="227"/>
      <c r="P190" s="227"/>
      <c r="Q190" s="227"/>
      <c r="R190" s="226"/>
      <c r="S190" s="226"/>
      <c r="T190" s="226"/>
      <c r="U190" s="226"/>
      <c r="V190" s="226"/>
      <c r="W190" s="226" t="s">
        <v>122</v>
      </c>
      <c r="X190" s="226"/>
    </row>
    <row r="191" spans="1:27" ht="17.100000000000001" customHeight="1">
      <c r="C191" s="227"/>
      <c r="D191" s="227"/>
      <c r="E191" s="227"/>
      <c r="F191" s="227"/>
      <c r="G191" s="227"/>
      <c r="H191" s="227"/>
      <c r="I191" s="227"/>
      <c r="J191" s="227"/>
      <c r="K191" s="227"/>
      <c r="L191" s="227"/>
      <c r="M191" s="227"/>
      <c r="N191" s="227"/>
      <c r="O191" s="227"/>
      <c r="P191" s="227"/>
      <c r="Q191" s="227"/>
      <c r="R191" s="226" t="s">
        <v>122</v>
      </c>
      <c r="S191" s="226" t="s">
        <v>122</v>
      </c>
      <c r="T191" s="226"/>
      <c r="U191" s="226" t="s">
        <v>122</v>
      </c>
      <c r="V191" s="226"/>
      <c r="W191" s="226" t="s">
        <v>122</v>
      </c>
      <c r="X191" s="226"/>
    </row>
  </sheetData>
  <mergeCells count="522">
    <mergeCell ref="D1:R1"/>
    <mergeCell ref="C171:R171"/>
    <mergeCell ref="U173:V173"/>
    <mergeCell ref="W173:X173"/>
    <mergeCell ref="E24:O24"/>
    <mergeCell ref="E29:O29"/>
    <mergeCell ref="E32:N32"/>
    <mergeCell ref="E34:O34"/>
    <mergeCell ref="E40:N40"/>
    <mergeCell ref="D56:N56"/>
    <mergeCell ref="E50:O50"/>
    <mergeCell ref="D61:D64"/>
    <mergeCell ref="D65:D68"/>
    <mergeCell ref="W117:X117"/>
    <mergeCell ref="W119:X119"/>
    <mergeCell ref="D84:D87"/>
    <mergeCell ref="D88:D91"/>
    <mergeCell ref="D92:D95"/>
    <mergeCell ref="D96:D99"/>
    <mergeCell ref="D100:D103"/>
    <mergeCell ref="E11:O11"/>
    <mergeCell ref="O40:R40"/>
    <mergeCell ref="E27:O27"/>
    <mergeCell ref="E35:O35"/>
    <mergeCell ref="U179:V179"/>
    <mergeCell ref="U172:V172"/>
    <mergeCell ref="W172:X172"/>
    <mergeCell ref="U111:V111"/>
    <mergeCell ref="U88:V88"/>
    <mergeCell ref="S89:T89"/>
    <mergeCell ref="U89:V89"/>
    <mergeCell ref="W114:X114"/>
    <mergeCell ref="S164:T164"/>
    <mergeCell ref="S153:T153"/>
    <mergeCell ref="S150:T150"/>
    <mergeCell ref="U163:V163"/>
    <mergeCell ref="S163:T163"/>
    <mergeCell ref="U149:V149"/>
    <mergeCell ref="U160:V160"/>
    <mergeCell ref="W160:X160"/>
    <mergeCell ref="S149:T149"/>
    <mergeCell ref="S151:T151"/>
    <mergeCell ref="W162:X162"/>
    <mergeCell ref="S161:T161"/>
    <mergeCell ref="U161:V161"/>
    <mergeCell ref="W161:X161"/>
    <mergeCell ref="S172:T172"/>
    <mergeCell ref="S173:T173"/>
    <mergeCell ref="E119:R119"/>
    <mergeCell ref="C115:D115"/>
    <mergeCell ref="E125:R125"/>
    <mergeCell ref="O133:R133"/>
    <mergeCell ref="S119:T119"/>
    <mergeCell ref="O116:R116"/>
    <mergeCell ref="I128:Q128"/>
    <mergeCell ref="C139:R139"/>
    <mergeCell ref="C140:D140"/>
    <mergeCell ref="S116:T116"/>
    <mergeCell ref="S137:T137"/>
    <mergeCell ref="E118:R118"/>
    <mergeCell ref="C120:D120"/>
    <mergeCell ref="E120:R120"/>
    <mergeCell ref="S120:T120"/>
    <mergeCell ref="S123:T123"/>
    <mergeCell ref="D138:R138"/>
    <mergeCell ref="E127:R127"/>
    <mergeCell ref="E123:R123"/>
    <mergeCell ref="O137:R137"/>
    <mergeCell ref="C135:P135"/>
    <mergeCell ref="S133:T133"/>
    <mergeCell ref="S130:T130"/>
    <mergeCell ref="C172:R172"/>
    <mergeCell ref="C173:R173"/>
    <mergeCell ref="E178:R178"/>
    <mergeCell ref="S152:T152"/>
    <mergeCell ref="U121:V121"/>
    <mergeCell ref="S126:T126"/>
    <mergeCell ref="S128:T128"/>
    <mergeCell ref="U124:V124"/>
    <mergeCell ref="U175:V175"/>
    <mergeCell ref="U162:V162"/>
    <mergeCell ref="U150:V150"/>
    <mergeCell ref="S138:T138"/>
    <mergeCell ref="C121:D121"/>
    <mergeCell ref="E121:R121"/>
    <mergeCell ref="S121:T121"/>
    <mergeCell ref="C136:P136"/>
    <mergeCell ref="S136:T136"/>
    <mergeCell ref="C126:R126"/>
    <mergeCell ref="C128:H128"/>
    <mergeCell ref="C124:R124"/>
    <mergeCell ref="S124:T124"/>
    <mergeCell ref="C122:D122"/>
    <mergeCell ref="E122:R122"/>
    <mergeCell ref="C123:D123"/>
    <mergeCell ref="W150:X150"/>
    <mergeCell ref="W149:X149"/>
    <mergeCell ref="W146:X146"/>
    <mergeCell ref="W124:X124"/>
    <mergeCell ref="U158:V158"/>
    <mergeCell ref="U170:V170"/>
    <mergeCell ref="W170:X170"/>
    <mergeCell ref="S179:T179"/>
    <mergeCell ref="S177:T177"/>
    <mergeCell ref="S156:T156"/>
    <mergeCell ref="S158:T158"/>
    <mergeCell ref="S170:T170"/>
    <mergeCell ref="S175:T175"/>
    <mergeCell ref="S160:T160"/>
    <mergeCell ref="S162:T162"/>
    <mergeCell ref="S154:T154"/>
    <mergeCell ref="U177:V177"/>
    <mergeCell ref="W177:X177"/>
    <mergeCell ref="U156:V156"/>
    <mergeCell ref="U154:V154"/>
    <mergeCell ref="W156:X156"/>
    <mergeCell ref="W163:X163"/>
    <mergeCell ref="W175:X175"/>
    <mergeCell ref="S135:T135"/>
    <mergeCell ref="C167:D167"/>
    <mergeCell ref="C168:D168"/>
    <mergeCell ref="H169:O169"/>
    <mergeCell ref="C162:R162"/>
    <mergeCell ref="C160:R160"/>
    <mergeCell ref="E167:G167"/>
    <mergeCell ref="E168:G168"/>
    <mergeCell ref="E169:G169"/>
    <mergeCell ref="H164:O164"/>
    <mergeCell ref="H166:O166"/>
    <mergeCell ref="H167:O167"/>
    <mergeCell ref="H168:O168"/>
    <mergeCell ref="H165:O165"/>
    <mergeCell ref="U137:V137"/>
    <mergeCell ref="U138:V138"/>
    <mergeCell ref="U145:V145"/>
    <mergeCell ref="U133:V133"/>
    <mergeCell ref="U108:V108"/>
    <mergeCell ref="W108:X108"/>
    <mergeCell ref="W121:X121"/>
    <mergeCell ref="U123:V123"/>
    <mergeCell ref="W123:X123"/>
    <mergeCell ref="W112:X112"/>
    <mergeCell ref="W111:X111"/>
    <mergeCell ref="W133:X133"/>
    <mergeCell ref="W135:X135"/>
    <mergeCell ref="U116:V116"/>
    <mergeCell ref="U117:V117"/>
    <mergeCell ref="U110:V110"/>
    <mergeCell ref="U136:V136"/>
    <mergeCell ref="W136:X136"/>
    <mergeCell ref="U126:V126"/>
    <mergeCell ref="U128:V128"/>
    <mergeCell ref="W126:X126"/>
    <mergeCell ref="W128:X128"/>
    <mergeCell ref="W145:X145"/>
    <mergeCell ref="W138:X138"/>
    <mergeCell ref="O104:R104"/>
    <mergeCell ref="E115:R115"/>
    <mergeCell ref="S115:T115"/>
    <mergeCell ref="U104:V104"/>
    <mergeCell ref="W104:X104"/>
    <mergeCell ref="U95:V95"/>
    <mergeCell ref="U109:V109"/>
    <mergeCell ref="W89:X89"/>
    <mergeCell ref="O112:R112"/>
    <mergeCell ref="S112:T112"/>
    <mergeCell ref="O92:O95"/>
    <mergeCell ref="W91:X91"/>
    <mergeCell ref="U102:V102"/>
    <mergeCell ref="E111:R111"/>
    <mergeCell ref="U91:V91"/>
    <mergeCell ref="U100:V100"/>
    <mergeCell ref="U103:V103"/>
    <mergeCell ref="S94:T94"/>
    <mergeCell ref="U94:V94"/>
    <mergeCell ref="W94:X94"/>
    <mergeCell ref="S101:T101"/>
    <mergeCell ref="U101:V101"/>
    <mergeCell ref="W101:X101"/>
    <mergeCell ref="S99:T99"/>
    <mergeCell ref="W137:X137"/>
    <mergeCell ref="U135:V135"/>
    <mergeCell ref="E130:O130"/>
    <mergeCell ref="C134:P134"/>
    <mergeCell ref="E132:O132"/>
    <mergeCell ref="S62:T62"/>
    <mergeCell ref="S79:T79"/>
    <mergeCell ref="S107:T107"/>
    <mergeCell ref="S81:T81"/>
    <mergeCell ref="E109:R109"/>
    <mergeCell ref="S85:T85"/>
    <mergeCell ref="S96:T96"/>
    <mergeCell ref="E131:O131"/>
    <mergeCell ref="D73:D76"/>
    <mergeCell ref="D77:D80"/>
    <mergeCell ref="C111:D111"/>
    <mergeCell ref="C110:D110"/>
    <mergeCell ref="C109:D109"/>
    <mergeCell ref="C108:D108"/>
    <mergeCell ref="S100:T100"/>
    <mergeCell ref="S103:T103"/>
    <mergeCell ref="S104:T104"/>
    <mergeCell ref="S88:T88"/>
    <mergeCell ref="E82:N82"/>
    <mergeCell ref="A112:A113"/>
    <mergeCell ref="C119:D119"/>
    <mergeCell ref="C118:D118"/>
    <mergeCell ref="C114:D114"/>
    <mergeCell ref="C113:D113"/>
    <mergeCell ref="C106:D106"/>
    <mergeCell ref="C107:D107"/>
    <mergeCell ref="E106:R106"/>
    <mergeCell ref="S65:T65"/>
    <mergeCell ref="E113:R113"/>
    <mergeCell ref="E114:R114"/>
    <mergeCell ref="S105:T105"/>
    <mergeCell ref="O88:O91"/>
    <mergeCell ref="C105:R105"/>
    <mergeCell ref="O100:O103"/>
    <mergeCell ref="O96:O99"/>
    <mergeCell ref="E107:R107"/>
    <mergeCell ref="S95:T95"/>
    <mergeCell ref="S97:T97"/>
    <mergeCell ref="E108:R108"/>
    <mergeCell ref="O81:R81"/>
    <mergeCell ref="D69:D72"/>
    <mergeCell ref="E110:R110"/>
    <mergeCell ref="S110:T110"/>
    <mergeCell ref="Z1:AA1"/>
    <mergeCell ref="Z2:AA2"/>
    <mergeCell ref="W57:X57"/>
    <mergeCell ref="Z3:AA3"/>
    <mergeCell ref="S33:T33"/>
    <mergeCell ref="U33:V33"/>
    <mergeCell ref="W33:X33"/>
    <mergeCell ref="S57:T57"/>
    <mergeCell ref="U57:V57"/>
    <mergeCell ref="W56:X56"/>
    <mergeCell ref="W32:X32"/>
    <mergeCell ref="W40:X40"/>
    <mergeCell ref="S56:T56"/>
    <mergeCell ref="S5:T5"/>
    <mergeCell ref="U5:V5"/>
    <mergeCell ref="W5:X5"/>
    <mergeCell ref="S6:T6"/>
    <mergeCell ref="U6:V6"/>
    <mergeCell ref="W6:X6"/>
    <mergeCell ref="W7:X7"/>
    <mergeCell ref="S7:T7"/>
    <mergeCell ref="U7:V7"/>
    <mergeCell ref="U119:V119"/>
    <mergeCell ref="U120:V120"/>
    <mergeCell ref="S122:T122"/>
    <mergeCell ref="U122:V122"/>
    <mergeCell ref="W122:X122"/>
    <mergeCell ref="W116:X116"/>
    <mergeCell ref="S117:T117"/>
    <mergeCell ref="U114:V114"/>
    <mergeCell ref="W120:X120"/>
    <mergeCell ref="W179:X179"/>
    <mergeCell ref="Y7:Y8"/>
    <mergeCell ref="U164:V164"/>
    <mergeCell ref="W164:X164"/>
    <mergeCell ref="U151:V151"/>
    <mergeCell ref="W151:X151"/>
    <mergeCell ref="U152:V152"/>
    <mergeCell ref="W152:X152"/>
    <mergeCell ref="W153:X153"/>
    <mergeCell ref="W130:X130"/>
    <mergeCell ref="U130:V130"/>
    <mergeCell ref="U8:V8"/>
    <mergeCell ref="W8:X8"/>
    <mergeCell ref="U16:V16"/>
    <mergeCell ref="W16:X16"/>
    <mergeCell ref="W58:X58"/>
    <mergeCell ref="U80:V80"/>
    <mergeCell ref="W80:X80"/>
    <mergeCell ref="U107:V107"/>
    <mergeCell ref="W107:X107"/>
    <mergeCell ref="U92:V92"/>
    <mergeCell ref="W92:X92"/>
    <mergeCell ref="U105:V105"/>
    <mergeCell ref="W63:X63"/>
    <mergeCell ref="W157:X157"/>
    <mergeCell ref="C158:R158"/>
    <mergeCell ref="C143:N143"/>
    <mergeCell ref="O143:R143"/>
    <mergeCell ref="S143:T143"/>
    <mergeCell ref="U143:V143"/>
    <mergeCell ref="W143:X143"/>
    <mergeCell ref="C144:R144"/>
    <mergeCell ref="D145:R145"/>
    <mergeCell ref="D149:R149"/>
    <mergeCell ref="D151:R151"/>
    <mergeCell ref="D146:R146"/>
    <mergeCell ref="S145:T145"/>
    <mergeCell ref="S146:T146"/>
    <mergeCell ref="D148:R148"/>
    <mergeCell ref="S148:T148"/>
    <mergeCell ref="W158:X158"/>
    <mergeCell ref="W154:X154"/>
    <mergeCell ref="U153:V153"/>
    <mergeCell ref="U147:V147"/>
    <mergeCell ref="W147:X147"/>
    <mergeCell ref="U146:V146"/>
    <mergeCell ref="W148:X148"/>
    <mergeCell ref="U148:V148"/>
    <mergeCell ref="S66:T66"/>
    <mergeCell ref="U66:V66"/>
    <mergeCell ref="W66:X66"/>
    <mergeCell ref="O73:O76"/>
    <mergeCell ref="W73:X73"/>
    <mergeCell ref="S68:T68"/>
    <mergeCell ref="U68:V68"/>
    <mergeCell ref="W68:X68"/>
    <mergeCell ref="S75:T75"/>
    <mergeCell ref="U67:V67"/>
    <mergeCell ref="U75:V75"/>
    <mergeCell ref="W75:X75"/>
    <mergeCell ref="S67:T67"/>
    <mergeCell ref="U73:V73"/>
    <mergeCell ref="S69:T69"/>
    <mergeCell ref="U69:V69"/>
    <mergeCell ref="W69:X69"/>
    <mergeCell ref="S74:T74"/>
    <mergeCell ref="U74:V74"/>
    <mergeCell ref="W74:X74"/>
    <mergeCell ref="S71:T71"/>
    <mergeCell ref="U71:V71"/>
    <mergeCell ref="W71:X71"/>
    <mergeCell ref="S72:T72"/>
    <mergeCell ref="W65:X65"/>
    <mergeCell ref="O69:O72"/>
    <mergeCell ref="O65:O68"/>
    <mergeCell ref="E25:O25"/>
    <mergeCell ref="E16:N16"/>
    <mergeCell ref="U58:V58"/>
    <mergeCell ref="W61:X61"/>
    <mergeCell ref="W62:X62"/>
    <mergeCell ref="U70:V70"/>
    <mergeCell ref="W70:X70"/>
    <mergeCell ref="W67:X67"/>
    <mergeCell ref="E53:O53"/>
    <mergeCell ref="E18:O18"/>
    <mergeCell ref="E17:R17"/>
    <mergeCell ref="O16:R16"/>
    <mergeCell ref="U56:V56"/>
    <mergeCell ref="U40:V40"/>
    <mergeCell ref="C57:R57"/>
    <mergeCell ref="S58:T58"/>
    <mergeCell ref="E59:N59"/>
    <mergeCell ref="U65:V65"/>
    <mergeCell ref="D54:P54"/>
    <mergeCell ref="E30:O30"/>
    <mergeCell ref="E31:O31"/>
    <mergeCell ref="U61:V61"/>
    <mergeCell ref="U62:V62"/>
    <mergeCell ref="U32:V32"/>
    <mergeCell ref="S40:T40"/>
    <mergeCell ref="O56:R56"/>
    <mergeCell ref="O32:R32"/>
    <mergeCell ref="S64:T64"/>
    <mergeCell ref="U64:V64"/>
    <mergeCell ref="W64:X64"/>
    <mergeCell ref="U63:V63"/>
    <mergeCell ref="S32:T32"/>
    <mergeCell ref="O61:O64"/>
    <mergeCell ref="S61:T61"/>
    <mergeCell ref="E51:O51"/>
    <mergeCell ref="E52:O52"/>
    <mergeCell ref="E44:O44"/>
    <mergeCell ref="E45:O45"/>
    <mergeCell ref="E46:O46"/>
    <mergeCell ref="E41:O41"/>
    <mergeCell ref="E36:O36"/>
    <mergeCell ref="E37:O37"/>
    <mergeCell ref="E38:O38"/>
    <mergeCell ref="E39:O39"/>
    <mergeCell ref="C58:R58"/>
    <mergeCell ref="S63:T63"/>
    <mergeCell ref="E20:O20"/>
    <mergeCell ref="E21:O21"/>
    <mergeCell ref="E22:O22"/>
    <mergeCell ref="E23:O23"/>
    <mergeCell ref="E12:O12"/>
    <mergeCell ref="E13:O13"/>
    <mergeCell ref="E14:O14"/>
    <mergeCell ref="E15:O15"/>
    <mergeCell ref="S16:T16"/>
    <mergeCell ref="E47:O47"/>
    <mergeCell ref="E48:O48"/>
    <mergeCell ref="E49:O49"/>
    <mergeCell ref="E19:O19"/>
    <mergeCell ref="E26:O26"/>
    <mergeCell ref="E28:O28"/>
    <mergeCell ref="D55:P55"/>
    <mergeCell ref="C33:R33"/>
    <mergeCell ref="E43:O43"/>
    <mergeCell ref="E42:O42"/>
    <mergeCell ref="E7:I7"/>
    <mergeCell ref="E8:I8"/>
    <mergeCell ref="E10:O10"/>
    <mergeCell ref="E9:O9"/>
    <mergeCell ref="S8:T8"/>
    <mergeCell ref="D2:I2"/>
    <mergeCell ref="D4:I4"/>
    <mergeCell ref="D3:I3"/>
    <mergeCell ref="D5:I5"/>
    <mergeCell ref="D6:I6"/>
    <mergeCell ref="J4:L4"/>
    <mergeCell ref="U72:V72"/>
    <mergeCell ref="W72:X72"/>
    <mergeCell ref="S73:T73"/>
    <mergeCell ref="S70:T70"/>
    <mergeCell ref="S76:T76"/>
    <mergeCell ref="U76:V76"/>
    <mergeCell ref="W76:X76"/>
    <mergeCell ref="O84:O87"/>
    <mergeCell ref="S77:T77"/>
    <mergeCell ref="U77:V77"/>
    <mergeCell ref="W77:X77"/>
    <mergeCell ref="S86:T86"/>
    <mergeCell ref="U86:V86"/>
    <mergeCell ref="W86:X86"/>
    <mergeCell ref="S87:T87"/>
    <mergeCell ref="U87:V87"/>
    <mergeCell ref="W87:X87"/>
    <mergeCell ref="U79:V79"/>
    <mergeCell ref="O77:O80"/>
    <mergeCell ref="W78:X78"/>
    <mergeCell ref="W79:X79"/>
    <mergeCell ref="S84:T84"/>
    <mergeCell ref="S80:T80"/>
    <mergeCell ref="S78:T78"/>
    <mergeCell ref="U78:V78"/>
    <mergeCell ref="U84:V84"/>
    <mergeCell ref="U97:V97"/>
    <mergeCell ref="W97:X97"/>
    <mergeCell ref="S98:T98"/>
    <mergeCell ref="U98:V98"/>
    <mergeCell ref="W98:X98"/>
    <mergeCell ref="U81:V81"/>
    <mergeCell ref="S90:T90"/>
    <mergeCell ref="U90:V90"/>
    <mergeCell ref="W90:X90"/>
    <mergeCell ref="W88:X88"/>
    <mergeCell ref="U85:V85"/>
    <mergeCell ref="W85:X85"/>
    <mergeCell ref="W81:X81"/>
    <mergeCell ref="W84:X84"/>
    <mergeCell ref="W95:X95"/>
    <mergeCell ref="S92:T92"/>
    <mergeCell ref="S91:T91"/>
    <mergeCell ref="U96:V96"/>
    <mergeCell ref="W96:X96"/>
    <mergeCell ref="S93:T93"/>
    <mergeCell ref="U93:V93"/>
    <mergeCell ref="W93:X93"/>
    <mergeCell ref="U99:V99"/>
    <mergeCell ref="W99:X99"/>
    <mergeCell ref="S109:T109"/>
    <mergeCell ref="U115:V115"/>
    <mergeCell ref="W115:X115"/>
    <mergeCell ref="S111:T111"/>
    <mergeCell ref="W109:X109"/>
    <mergeCell ref="W105:X105"/>
    <mergeCell ref="W102:X102"/>
    <mergeCell ref="W100:X100"/>
    <mergeCell ref="W110:X110"/>
    <mergeCell ref="W103:X103"/>
    <mergeCell ref="S102:T102"/>
    <mergeCell ref="S108:T108"/>
    <mergeCell ref="U112:V112"/>
    <mergeCell ref="S114:T114"/>
    <mergeCell ref="C170:R170"/>
    <mergeCell ref="C175:R175"/>
    <mergeCell ref="C177:R177"/>
    <mergeCell ref="E166:G166"/>
    <mergeCell ref="E140:R140"/>
    <mergeCell ref="S140:T140"/>
    <mergeCell ref="U140:V140"/>
    <mergeCell ref="W140:X140"/>
    <mergeCell ref="C141:D141"/>
    <mergeCell ref="E141:R141"/>
    <mergeCell ref="S141:T141"/>
    <mergeCell ref="U141:V141"/>
    <mergeCell ref="W141:X141"/>
    <mergeCell ref="C142:D142"/>
    <mergeCell ref="E142:R142"/>
    <mergeCell ref="S142:T142"/>
    <mergeCell ref="U142:V142"/>
    <mergeCell ref="W142:X142"/>
    <mergeCell ref="S147:T147"/>
    <mergeCell ref="C165:D165"/>
    <mergeCell ref="C166:D166"/>
    <mergeCell ref="D159:R159"/>
    <mergeCell ref="S157:T157"/>
    <mergeCell ref="U157:V157"/>
    <mergeCell ref="C179:R179"/>
    <mergeCell ref="E112:N112"/>
    <mergeCell ref="C116:D116"/>
    <mergeCell ref="E116:N116"/>
    <mergeCell ref="C129:O129"/>
    <mergeCell ref="C133:N133"/>
    <mergeCell ref="C137:N137"/>
    <mergeCell ref="E163:R163"/>
    <mergeCell ref="D157:R157"/>
    <mergeCell ref="C161:R161"/>
    <mergeCell ref="D156:R156"/>
    <mergeCell ref="C117:R117"/>
    <mergeCell ref="C155:R155"/>
    <mergeCell ref="D150:R150"/>
    <mergeCell ref="D147:R147"/>
    <mergeCell ref="D153:R153"/>
    <mergeCell ref="C154:R154"/>
    <mergeCell ref="D152:R152"/>
    <mergeCell ref="E176:R176"/>
    <mergeCell ref="C163:D163"/>
    <mergeCell ref="C169:D169"/>
    <mergeCell ref="C164:D164"/>
    <mergeCell ref="E164:G164"/>
    <mergeCell ref="E165:G165"/>
  </mergeCells>
  <phoneticPr fontId="0" type="noConversion"/>
  <dataValidations count="9">
    <dataValidation type="list" allowBlank="1" showInputMessage="1" showErrorMessage="1" sqref="I128:N128">
      <formula1>Activity</formula1>
    </dataValidation>
    <dataValidation type="list" allowBlank="1" showInputMessage="1" showErrorMessage="1" sqref="D119 C119:C123">
      <formula1>Commodity</formula1>
    </dataValidation>
    <dataValidation type="list" allowBlank="1" showInputMessage="1" showErrorMessage="1" sqref="E131:O132">
      <formula1>Fabrication</formula1>
    </dataValidation>
    <dataValidation type="list" allowBlank="1" showInputMessage="1" showErrorMessage="1" sqref="C61:C80 C84:C103">
      <formula1>Travel</formula1>
    </dataValidation>
    <dataValidation type="list" allowBlank="1" showInputMessage="1" showErrorMessage="1" sqref="E28:O31">
      <formula1>Student</formula1>
    </dataValidation>
    <dataValidation showDropDown="1" showInputMessage="1" showErrorMessage="1" sqref="D11"/>
    <dataValidation type="list" allowBlank="1" showInputMessage="1" showErrorMessage="1" sqref="E11:O15">
      <formula1>SeniorPersonnel1</formula1>
    </dataValidation>
    <dataValidation type="list" allowBlank="1" showInputMessage="1" showErrorMessage="1" sqref="E19:O25">
      <formula1>OtherPersonnel</formula1>
    </dataValidation>
    <dataValidation type="list" allowBlank="1" showInputMessage="1" showErrorMessage="1" sqref="C107:C112">
      <formula1>Contractual</formula1>
    </dataValidation>
  </dataValidations>
  <printOptions horizontalCentered="1"/>
  <pageMargins left="0.25" right="0.25" top="0.75" bottom="0.75" header="0.3" footer="0.3"/>
  <pageSetup scale="20" fitToHeight="2" orientation="portrait" r:id="rId1"/>
  <headerFooter alignWithMargins="0">
    <oddHeader xml:space="preserve">&amp;C&amp;"Arial,Bold"&amp;14
UNIVERSITY OF ALASKA FAIRBANKS&amp;16
</oddHeader>
  </headerFooter>
  <ignoredErrors>
    <ignoredError sqref="Y155 R128 T170 Y176 Y34 Y125 Y118 S144:S145 T144:T145 U144:U145 Y159 Y17:Y18 T28:U28 R28 Y41 T105 Y144 Y163:Y164 T175 Y178 S116:X116 S112:X112 S179:X179 S177:X177 S178:X178 S154:X154 V138:X138 V137:X137 V144:X145 T128 S126:X126 S127:X127 U42:X42 T47:X50 W28:X28 T41:X41 T17:X19 S158:X160 S118:X119 T24:X27 S124:X124 S125:X125 S117:X117 S34:X34 S104:X104 S176:X176 S155:X155 S162:X162 T35:X35 V11:X11 T11 R11 S113:X114 Y113 O156:R156 T131:X131 R131 V134:X135 U134:U135 Y134 T134:T135 S134:S135 D156:I156 S81:X83 Y82:Y83 T61 T84 V61 V84 X61 X84 U137:U138 T137:T138 S137:S138" unlockedFormula="1"/>
  </ignoredErrors>
  <legacyDrawing r:id="rId2"/>
  <extLst>
    <ext xmlns:x14="http://schemas.microsoft.com/office/spreadsheetml/2009/9/main" uri="{CCE6A557-97BC-4b89-ADB6-D9C93CAAB3DF}">
      <x14:dataValidations xmlns:xm="http://schemas.microsoft.com/office/excel/2006/main" count="3">
        <x14:dataValidation type="list" allowBlank="1" showInputMessage="1">
          <x14:formula1>
            <xm:f>'List selections - DO NOT DELETE'!$A$138:$A$150</xm:f>
          </x14:formula1>
          <xm:sqref>D28:D31</xm:sqref>
        </x14:dataValidation>
        <x14:dataValidation type="list" allowBlank="1" showInputMessage="1">
          <x14:formula1>
            <xm:f>'List selections - DO NOT DELETE'!$A$159:$A$177</xm:f>
          </x14:formula1>
          <xm:sqref>P28:P31</xm:sqref>
        </x14:dataValidation>
        <x14:dataValidation type="list" allowBlank="1" showInputMessage="1" showErrorMessage="1">
          <x14:formula1>
            <xm:f>'List selections - DO NOT DELETE'!$A$126:$A$135</xm:f>
          </x14:formula1>
          <xm:sqref>C140:D142</xm:sqref>
        </x14:dataValidation>
      </x14:dataValidations>
    </ex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indexed="44"/>
    <pageSetUpPr fitToPage="1"/>
  </sheetPr>
  <dimension ref="A1:AH175"/>
  <sheetViews>
    <sheetView workbookViewId="0">
      <pane ySplit="7" topLeftCell="A8" activePane="bottomLeft" state="frozen"/>
      <selection pane="bottomLeft" activeCell="A8" sqref="A8"/>
    </sheetView>
  </sheetViews>
  <sheetFormatPr defaultColWidth="20.83203125" defaultRowHeight="17.100000000000001" customHeight="1"/>
  <cols>
    <col min="1" max="1" width="8.1640625" style="48" customWidth="1"/>
    <col min="2" max="2" width="2" style="48" customWidth="1"/>
    <col min="3" max="3" width="33.33203125" style="38" customWidth="1"/>
    <col min="4" max="4" width="33.83203125" style="38" customWidth="1"/>
    <col min="5" max="7" width="6" style="38" bestFit="1" customWidth="1"/>
    <col min="8" max="13" width="6" style="38" hidden="1" customWidth="1"/>
    <col min="14" max="14" width="7" style="38" customWidth="1"/>
    <col min="15" max="15" width="17.6640625" style="38" customWidth="1"/>
    <col min="16" max="16" width="12.33203125" style="38" customWidth="1"/>
    <col min="17" max="17" width="11.83203125" style="38" customWidth="1"/>
    <col min="18" max="18" width="12.6640625" style="38" customWidth="1"/>
    <col min="19" max="19" width="6.83203125" style="252" customWidth="1"/>
    <col min="20" max="20" width="12.6640625" style="252" customWidth="1"/>
    <col min="21" max="21" width="6.83203125" style="64" customWidth="1"/>
    <col min="22" max="22" width="11.83203125" style="252" customWidth="1"/>
    <col min="23" max="23" width="6.83203125" style="64" customWidth="1"/>
    <col min="24" max="24" width="11.83203125" style="252" customWidth="1"/>
    <col min="25" max="25" width="15.6640625" style="64" customWidth="1"/>
    <col min="26" max="26" width="4.33203125" style="73" customWidth="1"/>
    <col min="27" max="27" width="4.33203125" style="38" customWidth="1"/>
    <col min="28" max="28" width="25.83203125" style="38" customWidth="1"/>
    <col min="29" max="31" width="23.6640625" style="38" customWidth="1"/>
    <col min="32" max="34" width="12.83203125" style="38" customWidth="1"/>
    <col min="35" max="16384" width="20.83203125" style="38"/>
  </cols>
  <sheetData>
    <row r="1" spans="1:31" s="50" customFormat="1" ht="17.25" customHeight="1">
      <c r="A1" s="72"/>
      <c r="B1" s="72"/>
      <c r="C1" s="76" t="s">
        <v>175</v>
      </c>
      <c r="D1" s="605"/>
      <c r="E1" s="605"/>
      <c r="F1" s="605"/>
      <c r="G1" s="605"/>
      <c r="H1" s="605"/>
      <c r="I1" s="605"/>
      <c r="J1" s="605"/>
      <c r="K1" s="605"/>
      <c r="L1" s="605"/>
      <c r="M1" s="605"/>
      <c r="N1" s="605"/>
      <c r="O1" s="605"/>
      <c r="P1" s="605"/>
      <c r="Q1" s="605"/>
      <c r="R1" s="605"/>
      <c r="S1" s="467"/>
      <c r="T1" s="467"/>
      <c r="U1" s="467"/>
      <c r="V1" s="467"/>
      <c r="W1" s="467"/>
      <c r="X1" s="467"/>
      <c r="Y1" s="467"/>
      <c r="Z1" s="655"/>
      <c r="AA1" s="655"/>
    </row>
    <row r="2" spans="1:31" s="50" customFormat="1" ht="17.25" customHeight="1">
      <c r="A2" s="72"/>
      <c r="B2" s="72"/>
      <c r="C2" s="76" t="s">
        <v>179</v>
      </c>
      <c r="D2" s="76"/>
      <c r="E2" s="605"/>
      <c r="F2" s="605"/>
      <c r="G2" s="605"/>
      <c r="H2" s="605"/>
      <c r="I2" s="605"/>
      <c r="J2" s="76"/>
      <c r="K2" s="76"/>
      <c r="L2" s="76"/>
      <c r="M2" s="76"/>
      <c r="N2" s="76"/>
      <c r="O2" s="76"/>
      <c r="P2" s="445"/>
      <c r="Q2" s="445"/>
      <c r="R2" s="445"/>
      <c r="S2" s="46"/>
      <c r="T2" s="447"/>
      <c r="U2" s="46"/>
      <c r="V2" s="46"/>
      <c r="W2" s="89"/>
      <c r="X2" s="9"/>
      <c r="Z2" s="655"/>
      <c r="AA2" s="655"/>
    </row>
    <row r="3" spans="1:31" s="50" customFormat="1" ht="17.25" customHeight="1">
      <c r="A3" s="72"/>
      <c r="B3" s="72"/>
      <c r="C3" s="73" t="s">
        <v>177</v>
      </c>
      <c r="D3" s="222"/>
      <c r="E3" s="605"/>
      <c r="F3" s="605"/>
      <c r="G3" s="605"/>
      <c r="H3" s="605"/>
      <c r="I3" s="605"/>
      <c r="J3" s="76"/>
      <c r="K3" s="76"/>
      <c r="L3" s="76"/>
      <c r="M3" s="76"/>
      <c r="N3" s="76"/>
      <c r="O3" s="76"/>
      <c r="P3" s="445"/>
      <c r="S3" s="91"/>
      <c r="T3" s="91"/>
      <c r="U3" s="91"/>
      <c r="V3" s="91"/>
      <c r="W3" s="91"/>
      <c r="X3" s="91"/>
      <c r="Z3" s="655"/>
      <c r="AA3" s="655"/>
    </row>
    <row r="4" spans="1:31" s="50" customFormat="1" ht="17.25" customHeight="1">
      <c r="A4" s="72"/>
      <c r="B4" s="72"/>
      <c r="C4" s="90" t="s">
        <v>178</v>
      </c>
      <c r="D4" s="93"/>
      <c r="E4" s="694" t="s">
        <v>80</v>
      </c>
      <c r="F4" s="694"/>
      <c r="G4" s="694"/>
      <c r="H4" s="513"/>
      <c r="I4" s="513"/>
      <c r="J4" s="76"/>
      <c r="K4" s="76"/>
      <c r="L4" s="76"/>
      <c r="M4" s="76"/>
      <c r="N4" s="76"/>
      <c r="O4" s="73"/>
      <c r="P4" s="445"/>
      <c r="Q4" s="445"/>
      <c r="R4" s="445"/>
      <c r="T4" s="447"/>
      <c r="Z4" s="92"/>
    </row>
    <row r="5" spans="1:31" s="50" customFormat="1" ht="17.25" customHeight="1">
      <c r="A5" s="72"/>
      <c r="B5" s="72"/>
      <c r="C5" s="90" t="s">
        <v>17</v>
      </c>
      <c r="D5" s="229">
        <f>Y161</f>
        <v>0</v>
      </c>
      <c r="E5" s="693" t="s">
        <v>174</v>
      </c>
      <c r="F5" s="693"/>
      <c r="G5" s="693"/>
      <c r="H5" s="519"/>
      <c r="I5" s="519"/>
      <c r="J5" s="94"/>
      <c r="K5" s="94"/>
      <c r="L5" s="94"/>
      <c r="M5" s="94"/>
      <c r="N5" s="94"/>
      <c r="O5" s="73"/>
      <c r="P5" s="73"/>
      <c r="Q5" s="73"/>
      <c r="S5" s="658" t="s">
        <v>7</v>
      </c>
      <c r="T5" s="658"/>
      <c r="U5" s="658" t="s">
        <v>8</v>
      </c>
      <c r="V5" s="658"/>
      <c r="W5" s="658" t="s">
        <v>367</v>
      </c>
      <c r="X5" s="658"/>
      <c r="Y5" s="72" t="s">
        <v>411</v>
      </c>
      <c r="Z5" s="92"/>
    </row>
    <row r="6" spans="1:31" s="50" customFormat="1" ht="17.25" customHeight="1">
      <c r="A6" s="72"/>
      <c r="B6" s="72"/>
      <c r="D6" s="454"/>
      <c r="E6" s="599"/>
      <c r="F6" s="599"/>
      <c r="G6" s="599"/>
      <c r="H6" s="599"/>
      <c r="I6" s="599"/>
      <c r="J6" s="76"/>
      <c r="K6" s="76"/>
      <c r="L6" s="76"/>
      <c r="M6" s="76"/>
      <c r="N6" s="76"/>
      <c r="O6" s="90"/>
      <c r="P6" s="90"/>
      <c r="Q6" s="90"/>
      <c r="R6" s="73"/>
      <c r="S6" s="659">
        <v>41090</v>
      </c>
      <c r="T6" s="659"/>
      <c r="U6" s="659">
        <v>41455</v>
      </c>
      <c r="V6" s="659"/>
      <c r="W6" s="659">
        <v>41820</v>
      </c>
      <c r="X6" s="659"/>
      <c r="Y6" s="230">
        <f>D4</f>
        <v>0</v>
      </c>
      <c r="Z6" s="92"/>
    </row>
    <row r="7" spans="1:31" s="72" customFormat="1" ht="17.25" customHeight="1">
      <c r="C7" s="231"/>
      <c r="D7" s="232"/>
      <c r="E7" s="635"/>
      <c r="F7" s="635"/>
      <c r="G7" s="635"/>
      <c r="H7" s="635"/>
      <c r="I7" s="635"/>
      <c r="J7" s="79"/>
      <c r="K7" s="79"/>
      <c r="L7" s="79"/>
      <c r="M7" s="79"/>
      <c r="N7" s="79"/>
      <c r="O7" s="232"/>
      <c r="P7" s="232"/>
      <c r="Q7" s="232"/>
      <c r="R7" s="80"/>
      <c r="S7" s="709" t="s">
        <v>169</v>
      </c>
      <c r="T7" s="710"/>
      <c r="U7" s="709" t="s">
        <v>170</v>
      </c>
      <c r="V7" s="710"/>
      <c r="W7" s="709" t="s">
        <v>171</v>
      </c>
      <c r="X7" s="710"/>
      <c r="Y7" s="649" t="s">
        <v>299</v>
      </c>
      <c r="Z7" s="233"/>
    </row>
    <row r="8" spans="1:31" s="50" customFormat="1" ht="21.75" customHeight="1">
      <c r="A8" s="72" t="s">
        <v>462</v>
      </c>
      <c r="B8" s="72"/>
      <c r="C8" s="101" t="s">
        <v>116</v>
      </c>
      <c r="D8" s="102"/>
      <c r="E8" s="599"/>
      <c r="F8" s="599"/>
      <c r="G8" s="599"/>
      <c r="H8" s="599"/>
      <c r="I8" s="599"/>
      <c r="J8" s="102"/>
      <c r="K8" s="102"/>
      <c r="L8" s="102"/>
      <c r="M8" s="102"/>
      <c r="N8" s="102"/>
      <c r="O8" s="102"/>
      <c r="P8" s="102"/>
      <c r="Q8" s="102"/>
      <c r="R8" s="31"/>
      <c r="S8" s="603" t="s">
        <v>181</v>
      </c>
      <c r="T8" s="604"/>
      <c r="U8" s="603" t="s">
        <v>181</v>
      </c>
      <c r="V8" s="604"/>
      <c r="W8" s="603" t="s">
        <v>181</v>
      </c>
      <c r="X8" s="604"/>
      <c r="Y8" s="713"/>
      <c r="Z8" s="103"/>
    </row>
    <row r="9" spans="1:31" s="50" customFormat="1" ht="32.1" customHeight="1">
      <c r="A9" s="72">
        <v>1000</v>
      </c>
      <c r="B9" s="72"/>
      <c r="C9" s="104" t="s">
        <v>45</v>
      </c>
      <c r="D9" s="73"/>
      <c r="E9" s="601"/>
      <c r="F9" s="602"/>
      <c r="G9" s="602"/>
      <c r="H9" s="602"/>
      <c r="I9" s="602"/>
      <c r="J9" s="602"/>
      <c r="K9" s="602"/>
      <c r="L9" s="602"/>
      <c r="M9" s="602"/>
      <c r="N9" s="602"/>
      <c r="O9" s="602"/>
      <c r="P9" s="75" t="s">
        <v>180</v>
      </c>
      <c r="Q9" s="75" t="s">
        <v>172</v>
      </c>
      <c r="R9" s="81" t="s">
        <v>352</v>
      </c>
      <c r="S9" s="105"/>
      <c r="T9" s="106"/>
      <c r="U9" s="105"/>
      <c r="V9" s="106"/>
      <c r="W9" s="105"/>
      <c r="X9" s="106"/>
      <c r="Y9" s="110"/>
      <c r="Z9" s="92"/>
      <c r="AC9" s="83"/>
      <c r="AD9" s="83"/>
      <c r="AE9" s="83"/>
    </row>
    <row r="10" spans="1:31" s="50" customFormat="1" ht="15" customHeight="1">
      <c r="A10" s="72"/>
      <c r="B10" s="72"/>
      <c r="C10" s="10" t="s">
        <v>176</v>
      </c>
      <c r="D10" s="64" t="s">
        <v>334</v>
      </c>
      <c r="E10" s="600"/>
      <c r="F10" s="600"/>
      <c r="G10" s="600"/>
      <c r="H10" s="600"/>
      <c r="I10" s="600"/>
      <c r="J10" s="600"/>
      <c r="K10" s="600"/>
      <c r="L10" s="600"/>
      <c r="M10" s="600"/>
      <c r="N10" s="600"/>
      <c r="O10" s="600"/>
      <c r="P10" s="107"/>
      <c r="Q10" s="86"/>
      <c r="R10" s="108"/>
      <c r="S10" s="109"/>
      <c r="T10" s="106"/>
      <c r="U10" s="109"/>
      <c r="V10" s="106"/>
      <c r="W10" s="109"/>
      <c r="X10" s="106"/>
      <c r="Y10" s="110"/>
      <c r="Z10" s="92"/>
      <c r="AB10" s="38"/>
      <c r="AC10" s="9"/>
      <c r="AD10" s="83"/>
      <c r="AE10" s="47"/>
    </row>
    <row r="11" spans="1:31" ht="15" customHeight="1">
      <c r="C11" s="234">
        <f>S11+U11+W11</f>
        <v>0</v>
      </c>
      <c r="D11" s="64">
        <f>D2</f>
        <v>0</v>
      </c>
      <c r="E11" s="613" t="s">
        <v>335</v>
      </c>
      <c r="F11" s="613"/>
      <c r="G11" s="613"/>
      <c r="H11" s="613"/>
      <c r="I11" s="613"/>
      <c r="J11" s="613"/>
      <c r="K11" s="613"/>
      <c r="L11" s="613"/>
      <c r="M11" s="613"/>
      <c r="N11" s="613"/>
      <c r="O11" s="613"/>
      <c r="P11" s="112">
        <v>0</v>
      </c>
      <c r="Q11" s="113">
        <f t="shared" ref="Q11" si="0">VLOOKUP(E11,Leave_Benefits,2,0)</f>
        <v>0</v>
      </c>
      <c r="R11" s="65">
        <f t="shared" ref="R11" si="1">VLOOKUP(E11,Leave_Benefits,4,0)</f>
        <v>0</v>
      </c>
      <c r="S11" s="114">
        <v>0</v>
      </c>
      <c r="T11" s="115">
        <f t="shared" ref="T11" si="2">P11*(1+Q11)*(S11)</f>
        <v>0</v>
      </c>
      <c r="U11" s="114">
        <v>0</v>
      </c>
      <c r="V11" s="115">
        <f t="shared" ref="V11" si="3">P11*(1+Q11)*(U11)*R11</f>
        <v>0</v>
      </c>
      <c r="W11" s="114">
        <v>0</v>
      </c>
      <c r="X11" s="115">
        <f t="shared" ref="X11" si="4">P11*(1+Q11)*(W11)*(R11^2)</f>
        <v>0</v>
      </c>
      <c r="Y11" s="116">
        <f>T11+V11+X11</f>
        <v>0</v>
      </c>
      <c r="Z11" s="117"/>
      <c r="AC11" s="47"/>
      <c r="AD11" s="47"/>
      <c r="AE11" s="47"/>
    </row>
    <row r="12" spans="1:31" ht="15" customHeight="1">
      <c r="C12" s="234">
        <f t="shared" ref="C12:C15" si="5">S12+U12+W12</f>
        <v>0</v>
      </c>
      <c r="D12" s="64"/>
      <c r="E12" s="613" t="s">
        <v>335</v>
      </c>
      <c r="F12" s="613"/>
      <c r="G12" s="613"/>
      <c r="H12" s="613"/>
      <c r="I12" s="613"/>
      <c r="J12" s="613"/>
      <c r="K12" s="613"/>
      <c r="L12" s="613"/>
      <c r="M12" s="613"/>
      <c r="N12" s="613"/>
      <c r="O12" s="613"/>
      <c r="P12" s="112">
        <v>0</v>
      </c>
      <c r="Q12" s="113">
        <f t="shared" ref="Q12:Q15" si="6">VLOOKUP(E12,Leave_Benefits,2,0)</f>
        <v>0</v>
      </c>
      <c r="R12" s="65">
        <f t="shared" ref="R12:R15" si="7">VLOOKUP(E12,Leave_Benefits,4,0)</f>
        <v>0</v>
      </c>
      <c r="S12" s="114">
        <v>0</v>
      </c>
      <c r="T12" s="115">
        <f t="shared" ref="T12:T15" si="8">P12*(1+Q12)*(S12)</f>
        <v>0</v>
      </c>
      <c r="U12" s="114">
        <v>0</v>
      </c>
      <c r="V12" s="115">
        <f t="shared" ref="V12:V15" si="9">P12*(1+Q12)*(U12)*R12</f>
        <v>0</v>
      </c>
      <c r="W12" s="114">
        <v>0</v>
      </c>
      <c r="X12" s="115">
        <f t="shared" ref="X12:X15" si="10">P12*(1+Q12)*(W12)*(R12^2)</f>
        <v>0</v>
      </c>
      <c r="Y12" s="116">
        <f t="shared" ref="Y12:Y15" si="11">T12+V12+X12</f>
        <v>0</v>
      </c>
      <c r="Z12" s="117"/>
      <c r="AC12" s="47"/>
      <c r="AD12" s="47"/>
      <c r="AE12" s="47"/>
    </row>
    <row r="13" spans="1:31" ht="15" customHeight="1">
      <c r="C13" s="234">
        <f t="shared" si="5"/>
        <v>0</v>
      </c>
      <c r="D13" s="64"/>
      <c r="E13" s="613" t="s">
        <v>335</v>
      </c>
      <c r="F13" s="613"/>
      <c r="G13" s="613"/>
      <c r="H13" s="613"/>
      <c r="I13" s="613"/>
      <c r="J13" s="613"/>
      <c r="K13" s="613"/>
      <c r="L13" s="613"/>
      <c r="M13" s="613"/>
      <c r="N13" s="613"/>
      <c r="O13" s="613"/>
      <c r="P13" s="112">
        <v>0</v>
      </c>
      <c r="Q13" s="113">
        <f t="shared" si="6"/>
        <v>0</v>
      </c>
      <c r="R13" s="65">
        <f t="shared" si="7"/>
        <v>0</v>
      </c>
      <c r="S13" s="114">
        <v>0</v>
      </c>
      <c r="T13" s="115">
        <f t="shared" si="8"/>
        <v>0</v>
      </c>
      <c r="U13" s="114">
        <v>0</v>
      </c>
      <c r="V13" s="115">
        <f t="shared" si="9"/>
        <v>0</v>
      </c>
      <c r="W13" s="114">
        <v>0</v>
      </c>
      <c r="X13" s="115">
        <f t="shared" si="10"/>
        <v>0</v>
      </c>
      <c r="Y13" s="116">
        <f t="shared" si="11"/>
        <v>0</v>
      </c>
      <c r="Z13" s="117"/>
      <c r="AC13" s="47"/>
      <c r="AD13" s="47"/>
      <c r="AE13" s="47"/>
    </row>
    <row r="14" spans="1:31" ht="15" customHeight="1">
      <c r="C14" s="234">
        <f t="shared" si="5"/>
        <v>0</v>
      </c>
      <c r="D14" s="64"/>
      <c r="E14" s="613" t="s">
        <v>335</v>
      </c>
      <c r="F14" s="613"/>
      <c r="G14" s="613"/>
      <c r="H14" s="613"/>
      <c r="I14" s="613"/>
      <c r="J14" s="613"/>
      <c r="K14" s="613"/>
      <c r="L14" s="613"/>
      <c r="M14" s="613"/>
      <c r="N14" s="613"/>
      <c r="O14" s="613"/>
      <c r="P14" s="112">
        <v>0</v>
      </c>
      <c r="Q14" s="113">
        <f t="shared" si="6"/>
        <v>0</v>
      </c>
      <c r="R14" s="65">
        <f t="shared" si="7"/>
        <v>0</v>
      </c>
      <c r="S14" s="114">
        <v>0</v>
      </c>
      <c r="T14" s="115">
        <f t="shared" si="8"/>
        <v>0</v>
      </c>
      <c r="U14" s="114">
        <v>0</v>
      </c>
      <c r="V14" s="115">
        <f t="shared" si="9"/>
        <v>0</v>
      </c>
      <c r="W14" s="114">
        <v>0</v>
      </c>
      <c r="X14" s="115">
        <f t="shared" si="10"/>
        <v>0</v>
      </c>
      <c r="Y14" s="116">
        <f t="shared" si="11"/>
        <v>0</v>
      </c>
      <c r="Z14" s="117"/>
      <c r="AC14" s="47"/>
      <c r="AD14" s="47"/>
      <c r="AE14" s="47"/>
    </row>
    <row r="15" spans="1:31" ht="15" customHeight="1">
      <c r="C15" s="234">
        <f t="shared" si="5"/>
        <v>0</v>
      </c>
      <c r="D15" s="64"/>
      <c r="E15" s="613" t="s">
        <v>335</v>
      </c>
      <c r="F15" s="613"/>
      <c r="G15" s="613"/>
      <c r="H15" s="613"/>
      <c r="I15" s="613"/>
      <c r="J15" s="613"/>
      <c r="K15" s="613"/>
      <c r="L15" s="613"/>
      <c r="M15" s="613"/>
      <c r="N15" s="613"/>
      <c r="O15" s="613"/>
      <c r="P15" s="112">
        <v>0</v>
      </c>
      <c r="Q15" s="113">
        <f t="shared" si="6"/>
        <v>0</v>
      </c>
      <c r="R15" s="65">
        <f t="shared" si="7"/>
        <v>0</v>
      </c>
      <c r="S15" s="114">
        <v>0</v>
      </c>
      <c r="T15" s="115">
        <f t="shared" si="8"/>
        <v>0</v>
      </c>
      <c r="U15" s="114">
        <v>0</v>
      </c>
      <c r="V15" s="115">
        <f t="shared" si="9"/>
        <v>0</v>
      </c>
      <c r="W15" s="114">
        <v>0</v>
      </c>
      <c r="X15" s="115">
        <f t="shared" si="10"/>
        <v>0</v>
      </c>
      <c r="Y15" s="116">
        <f t="shared" si="11"/>
        <v>0</v>
      </c>
      <c r="Z15" s="117"/>
      <c r="AC15" s="47"/>
      <c r="AD15" s="47"/>
      <c r="AE15" s="47"/>
    </row>
    <row r="16" spans="1:31" s="50" customFormat="1" ht="15" customHeight="1">
      <c r="A16" s="72"/>
      <c r="B16" s="72"/>
      <c r="C16" s="118"/>
      <c r="D16" s="9"/>
      <c r="E16" s="631"/>
      <c r="F16" s="631"/>
      <c r="G16" s="631"/>
      <c r="H16" s="631"/>
      <c r="I16" s="631"/>
      <c r="J16" s="631"/>
      <c r="K16" s="631"/>
      <c r="L16" s="631"/>
      <c r="M16" s="631"/>
      <c r="N16" s="632"/>
      <c r="O16" s="627" t="s">
        <v>284</v>
      </c>
      <c r="P16" s="628"/>
      <c r="Q16" s="628"/>
      <c r="R16" s="629"/>
      <c r="S16" s="596">
        <f>SUM(T11:T15)</f>
        <v>0</v>
      </c>
      <c r="T16" s="614"/>
      <c r="U16" s="596">
        <f>SUM(V11:V15)</f>
        <v>0</v>
      </c>
      <c r="V16" s="614"/>
      <c r="W16" s="596">
        <f>SUM(X11:X15)</f>
        <v>0</v>
      </c>
      <c r="X16" s="614"/>
      <c r="Y16" s="119">
        <f>SUM(S16:X16)</f>
        <v>0</v>
      </c>
      <c r="Z16" s="92"/>
      <c r="AC16" s="47"/>
      <c r="AD16" s="47"/>
      <c r="AE16" s="47"/>
    </row>
    <row r="17" spans="1:31" s="50" customFormat="1" ht="15" customHeight="1">
      <c r="A17" s="72">
        <v>1000</v>
      </c>
      <c r="B17" s="72"/>
      <c r="C17" s="120" t="s">
        <v>46</v>
      </c>
      <c r="D17" s="73"/>
      <c r="E17" s="634"/>
      <c r="F17" s="564"/>
      <c r="G17" s="564"/>
      <c r="H17" s="564"/>
      <c r="I17" s="564"/>
      <c r="J17" s="564"/>
      <c r="K17" s="564"/>
      <c r="L17" s="564"/>
      <c r="M17" s="564"/>
      <c r="N17" s="564"/>
      <c r="O17" s="564"/>
      <c r="P17" s="564"/>
      <c r="Q17" s="564"/>
      <c r="R17" s="565"/>
      <c r="S17" s="121"/>
      <c r="T17" s="122"/>
      <c r="U17" s="121"/>
      <c r="V17" s="123"/>
      <c r="W17" s="121"/>
      <c r="X17" s="123"/>
      <c r="Y17" s="124"/>
      <c r="Z17" s="92"/>
      <c r="AC17" s="9"/>
      <c r="AD17" s="9"/>
      <c r="AE17" s="47"/>
    </row>
    <row r="18" spans="1:31" s="50" customFormat="1" ht="15" customHeight="1">
      <c r="A18" s="72"/>
      <c r="B18" s="72"/>
      <c r="C18" s="10" t="s">
        <v>176</v>
      </c>
      <c r="D18" s="64"/>
      <c r="E18" s="601"/>
      <c r="F18" s="633"/>
      <c r="G18" s="633"/>
      <c r="H18" s="633"/>
      <c r="I18" s="633"/>
      <c r="J18" s="633"/>
      <c r="K18" s="633"/>
      <c r="L18" s="633"/>
      <c r="M18" s="633"/>
      <c r="N18" s="633"/>
      <c r="O18" s="633"/>
      <c r="P18" s="11"/>
      <c r="Q18" s="86"/>
      <c r="R18" s="108"/>
      <c r="S18" s="121"/>
      <c r="T18" s="122"/>
      <c r="U18" s="121"/>
      <c r="V18" s="123"/>
      <c r="W18" s="121"/>
      <c r="X18" s="123"/>
      <c r="Y18" s="124"/>
      <c r="Z18" s="92"/>
      <c r="AC18" s="9"/>
      <c r="AD18" s="9"/>
      <c r="AE18" s="47"/>
    </row>
    <row r="19" spans="1:31" s="50" customFormat="1" ht="15" customHeight="1">
      <c r="A19" s="72"/>
      <c r="B19" s="72"/>
      <c r="C19" s="234">
        <f t="shared" ref="C19:C24" si="12">S19+U19+W19</f>
        <v>0</v>
      </c>
      <c r="D19" s="64"/>
      <c r="E19" s="613" t="s">
        <v>335</v>
      </c>
      <c r="F19" s="613"/>
      <c r="G19" s="613"/>
      <c r="H19" s="613"/>
      <c r="I19" s="613"/>
      <c r="J19" s="613"/>
      <c r="K19" s="613"/>
      <c r="L19" s="613"/>
      <c r="M19" s="613"/>
      <c r="N19" s="613"/>
      <c r="O19" s="613"/>
      <c r="P19" s="112">
        <v>0</v>
      </c>
      <c r="Q19" s="113">
        <f t="shared" ref="Q19:Q22" si="13">VLOOKUP(E19,Leave_Benefits,2,0)</f>
        <v>0</v>
      </c>
      <c r="R19" s="65">
        <f t="shared" ref="R19:R22" si="14">VLOOKUP(E19,Leave_Benefits,4,0)</f>
        <v>0</v>
      </c>
      <c r="S19" s="114">
        <v>0</v>
      </c>
      <c r="T19" s="115">
        <f>P19*(1+Q19)*(S19)</f>
        <v>0</v>
      </c>
      <c r="U19" s="114">
        <v>0</v>
      </c>
      <c r="V19" s="115">
        <f>P19*(1+Q19)*(U19)*R19</f>
        <v>0</v>
      </c>
      <c r="W19" s="114">
        <v>0</v>
      </c>
      <c r="X19" s="115">
        <f>P19*(1+Q19)*(W19)*(R19^2)</f>
        <v>0</v>
      </c>
      <c r="Y19" s="116">
        <f t="shared" ref="Y19:Y24" si="15">T19+V19+X19</f>
        <v>0</v>
      </c>
      <c r="Z19" s="92"/>
      <c r="AC19" s="9"/>
      <c r="AD19" s="9"/>
      <c r="AE19" s="47"/>
    </row>
    <row r="20" spans="1:31" s="50" customFormat="1" ht="15" customHeight="1">
      <c r="A20" s="72"/>
      <c r="B20" s="72"/>
      <c r="C20" s="234">
        <f t="shared" si="12"/>
        <v>0</v>
      </c>
      <c r="D20" s="64"/>
      <c r="E20" s="613" t="s">
        <v>335</v>
      </c>
      <c r="F20" s="613"/>
      <c r="G20" s="613"/>
      <c r="H20" s="613"/>
      <c r="I20" s="613"/>
      <c r="J20" s="613"/>
      <c r="K20" s="613"/>
      <c r="L20" s="613"/>
      <c r="M20" s="613"/>
      <c r="N20" s="613"/>
      <c r="O20" s="613"/>
      <c r="P20" s="112">
        <v>0</v>
      </c>
      <c r="Q20" s="113">
        <f t="shared" si="13"/>
        <v>0</v>
      </c>
      <c r="R20" s="65">
        <f t="shared" si="14"/>
        <v>0</v>
      </c>
      <c r="S20" s="114">
        <v>0</v>
      </c>
      <c r="T20" s="115">
        <f t="shared" ref="T20:T22" si="16">P20*(1+Q20)*(S20)</f>
        <v>0</v>
      </c>
      <c r="U20" s="114">
        <v>0</v>
      </c>
      <c r="V20" s="115">
        <f>P20*(1+Q20)*(U20)*R20</f>
        <v>0</v>
      </c>
      <c r="W20" s="114">
        <v>0</v>
      </c>
      <c r="X20" s="115">
        <f>P20*(1+Q20)*(W20)*(R20^2)</f>
        <v>0</v>
      </c>
      <c r="Y20" s="116">
        <f t="shared" si="15"/>
        <v>0</v>
      </c>
      <c r="Z20" s="92"/>
      <c r="AC20" s="9"/>
      <c r="AD20" s="9"/>
      <c r="AE20" s="47"/>
    </row>
    <row r="21" spans="1:31" s="50" customFormat="1" ht="15" customHeight="1">
      <c r="A21" s="72"/>
      <c r="B21" s="72"/>
      <c r="C21" s="234">
        <f t="shared" si="12"/>
        <v>0</v>
      </c>
      <c r="D21" s="64"/>
      <c r="E21" s="613" t="s">
        <v>335</v>
      </c>
      <c r="F21" s="613"/>
      <c r="G21" s="613"/>
      <c r="H21" s="613"/>
      <c r="I21" s="613"/>
      <c r="J21" s="613"/>
      <c r="K21" s="613"/>
      <c r="L21" s="613"/>
      <c r="M21" s="613"/>
      <c r="N21" s="613"/>
      <c r="O21" s="613"/>
      <c r="P21" s="112">
        <v>0</v>
      </c>
      <c r="Q21" s="113">
        <f t="shared" si="13"/>
        <v>0</v>
      </c>
      <c r="R21" s="65">
        <f t="shared" si="14"/>
        <v>0</v>
      </c>
      <c r="S21" s="114">
        <v>0</v>
      </c>
      <c r="T21" s="115">
        <f t="shared" si="16"/>
        <v>0</v>
      </c>
      <c r="U21" s="114">
        <v>0</v>
      </c>
      <c r="V21" s="115">
        <f t="shared" ref="V21:V22" si="17">P21*(1+Q21)*(U21)*R21</f>
        <v>0</v>
      </c>
      <c r="W21" s="114">
        <v>0</v>
      </c>
      <c r="X21" s="115">
        <f t="shared" ref="X21:X22" si="18">P21*(1+Q21)*(W21)*(R21^2)</f>
        <v>0</v>
      </c>
      <c r="Y21" s="116">
        <f t="shared" si="15"/>
        <v>0</v>
      </c>
      <c r="Z21" s="92"/>
      <c r="AC21" s="9"/>
      <c r="AD21" s="9"/>
      <c r="AE21" s="47"/>
    </row>
    <row r="22" spans="1:31" s="50" customFormat="1" ht="15" customHeight="1">
      <c r="A22" s="72"/>
      <c r="B22" s="72"/>
      <c r="C22" s="234">
        <f t="shared" si="12"/>
        <v>0</v>
      </c>
      <c r="D22" s="64"/>
      <c r="E22" s="613" t="s">
        <v>335</v>
      </c>
      <c r="F22" s="613"/>
      <c r="G22" s="613"/>
      <c r="H22" s="613"/>
      <c r="I22" s="613"/>
      <c r="J22" s="613"/>
      <c r="K22" s="613"/>
      <c r="L22" s="613"/>
      <c r="M22" s="613"/>
      <c r="N22" s="613"/>
      <c r="O22" s="613"/>
      <c r="P22" s="112">
        <v>0</v>
      </c>
      <c r="Q22" s="113">
        <f t="shared" si="13"/>
        <v>0</v>
      </c>
      <c r="R22" s="65">
        <f t="shared" si="14"/>
        <v>0</v>
      </c>
      <c r="S22" s="114">
        <v>0</v>
      </c>
      <c r="T22" s="115">
        <f t="shared" si="16"/>
        <v>0</v>
      </c>
      <c r="U22" s="114">
        <v>0</v>
      </c>
      <c r="V22" s="115">
        <f t="shared" si="17"/>
        <v>0</v>
      </c>
      <c r="W22" s="114">
        <v>0</v>
      </c>
      <c r="X22" s="115">
        <f t="shared" si="18"/>
        <v>0</v>
      </c>
      <c r="Y22" s="116">
        <f t="shared" si="15"/>
        <v>0</v>
      </c>
      <c r="Z22" s="92"/>
      <c r="AC22" s="9"/>
      <c r="AD22" s="9"/>
      <c r="AE22" s="47"/>
    </row>
    <row r="23" spans="1:31" ht="15" customHeight="1">
      <c r="C23" s="234">
        <f t="shared" si="12"/>
        <v>0</v>
      </c>
      <c r="D23" s="47" t="s">
        <v>438</v>
      </c>
      <c r="E23" s="613" t="s">
        <v>424</v>
      </c>
      <c r="F23" s="613"/>
      <c r="G23" s="613"/>
      <c r="H23" s="613"/>
      <c r="I23" s="613"/>
      <c r="J23" s="613"/>
      <c r="K23" s="613"/>
      <c r="L23" s="613"/>
      <c r="M23" s="613"/>
      <c r="N23" s="613"/>
      <c r="O23" s="613"/>
      <c r="P23" s="112">
        <v>0</v>
      </c>
      <c r="Q23" s="113">
        <f t="shared" ref="Q23:Q24" si="19">VLOOKUP(E23,Leave_Benefits,2,0)</f>
        <v>6.2E-2</v>
      </c>
      <c r="R23" s="65">
        <f t="shared" ref="R23:R24" si="20">VLOOKUP(E23,Leave_Benefits,4,0)</f>
        <v>1</v>
      </c>
      <c r="S23" s="114">
        <v>0</v>
      </c>
      <c r="T23" s="115">
        <f t="shared" ref="T23:T24" si="21">P23*(1+Q23)*(S23)</f>
        <v>0</v>
      </c>
      <c r="U23" s="114">
        <v>0</v>
      </c>
      <c r="V23" s="115">
        <f t="shared" ref="V23:V24" si="22">P23*(1+Q23)*(U23)*R23</f>
        <v>0</v>
      </c>
      <c r="W23" s="114">
        <v>0</v>
      </c>
      <c r="X23" s="115">
        <f t="shared" ref="X23:X24" si="23">P23*(1+Q23)*(W23)*(R23^2)</f>
        <v>0</v>
      </c>
      <c r="Y23" s="116">
        <f t="shared" si="15"/>
        <v>0</v>
      </c>
      <c r="Z23" s="117"/>
      <c r="AC23" s="47"/>
      <c r="AD23" s="47"/>
      <c r="AE23" s="47"/>
    </row>
    <row r="24" spans="1:31" ht="15" customHeight="1">
      <c r="C24" s="234">
        <f t="shared" si="12"/>
        <v>0</v>
      </c>
      <c r="D24" s="47" t="s">
        <v>439</v>
      </c>
      <c r="E24" s="613" t="s">
        <v>359</v>
      </c>
      <c r="F24" s="613"/>
      <c r="G24" s="613"/>
      <c r="H24" s="613"/>
      <c r="I24" s="613"/>
      <c r="J24" s="613"/>
      <c r="K24" s="613"/>
      <c r="L24" s="613"/>
      <c r="M24" s="613"/>
      <c r="N24" s="613"/>
      <c r="O24" s="613"/>
      <c r="P24" s="112">
        <v>0</v>
      </c>
      <c r="Q24" s="113">
        <f t="shared" si="19"/>
        <v>0.127</v>
      </c>
      <c r="R24" s="65">
        <f t="shared" si="20"/>
        <v>1.02</v>
      </c>
      <c r="S24" s="114">
        <v>0</v>
      </c>
      <c r="T24" s="115">
        <f t="shared" si="21"/>
        <v>0</v>
      </c>
      <c r="U24" s="114">
        <v>0</v>
      </c>
      <c r="V24" s="115">
        <f t="shared" si="22"/>
        <v>0</v>
      </c>
      <c r="W24" s="114">
        <v>0</v>
      </c>
      <c r="X24" s="115">
        <f t="shared" si="23"/>
        <v>0</v>
      </c>
      <c r="Y24" s="116">
        <f t="shared" si="15"/>
        <v>0</v>
      </c>
      <c r="Z24" s="117"/>
      <c r="AC24" s="47"/>
      <c r="AD24" s="47"/>
      <c r="AE24" s="47"/>
    </row>
    <row r="25" spans="1:31" ht="15" customHeight="1">
      <c r="A25" s="72">
        <v>1000</v>
      </c>
      <c r="C25" s="125" t="s">
        <v>47</v>
      </c>
      <c r="D25" s="64"/>
      <c r="E25" s="617"/>
      <c r="F25" s="617"/>
      <c r="G25" s="617"/>
      <c r="H25" s="617"/>
      <c r="I25" s="617"/>
      <c r="J25" s="617"/>
      <c r="K25" s="617"/>
      <c r="L25" s="617"/>
      <c r="M25" s="617"/>
      <c r="N25" s="617"/>
      <c r="O25" s="602"/>
      <c r="P25" s="64"/>
      <c r="Q25" s="64"/>
      <c r="R25" s="65"/>
      <c r="S25" s="126"/>
      <c r="T25" s="127"/>
      <c r="U25" s="126"/>
      <c r="V25" s="127"/>
      <c r="W25" s="126"/>
      <c r="X25" s="127"/>
      <c r="Y25" s="129"/>
      <c r="Z25" s="117"/>
      <c r="AC25" s="47"/>
      <c r="AD25" s="47"/>
      <c r="AE25" s="47"/>
    </row>
    <row r="26" spans="1:31" ht="30" customHeight="1">
      <c r="C26" s="67" t="s">
        <v>173</v>
      </c>
      <c r="D26" s="64"/>
      <c r="E26" s="547"/>
      <c r="F26" s="547"/>
      <c r="G26" s="547"/>
      <c r="H26" s="547"/>
      <c r="I26" s="547"/>
      <c r="J26" s="547"/>
      <c r="K26" s="547"/>
      <c r="L26" s="547"/>
      <c r="M26" s="547"/>
      <c r="N26" s="547"/>
      <c r="O26" s="633"/>
      <c r="P26" s="457" t="s">
        <v>374</v>
      </c>
      <c r="Q26" s="64"/>
      <c r="R26" s="65"/>
      <c r="S26" s="126"/>
      <c r="T26" s="127"/>
      <c r="U26" s="126"/>
      <c r="V26" s="127"/>
      <c r="W26" s="126"/>
      <c r="X26" s="127"/>
      <c r="Y26" s="129"/>
      <c r="Z26" s="117"/>
      <c r="AC26" s="47"/>
      <c r="AD26" s="47"/>
      <c r="AE26" s="47"/>
    </row>
    <row r="27" spans="1:31" ht="15" customHeight="1">
      <c r="C27" s="67">
        <v>0</v>
      </c>
      <c r="D27" s="47" t="s">
        <v>408</v>
      </c>
      <c r="E27" s="618" t="s">
        <v>335</v>
      </c>
      <c r="F27" s="619"/>
      <c r="G27" s="619"/>
      <c r="H27" s="619"/>
      <c r="I27" s="619"/>
      <c r="J27" s="619"/>
      <c r="K27" s="619"/>
      <c r="L27" s="619"/>
      <c r="M27" s="619"/>
      <c r="N27" s="619"/>
      <c r="O27" s="619"/>
      <c r="P27" s="130">
        <v>0</v>
      </c>
      <c r="Q27" s="131">
        <f t="shared" ref="Q27" si="24">VLOOKUP(E27,Leave_Benefits,2,0)</f>
        <v>0</v>
      </c>
      <c r="R27" s="65">
        <f t="shared" ref="R27" si="25">VLOOKUP(E27,Leave_Benefits,4,0)</f>
        <v>0</v>
      </c>
      <c r="S27" s="114">
        <v>0</v>
      </c>
      <c r="T27" s="115">
        <f t="shared" ref="T27" si="26">P27*(S27)*(C27)</f>
        <v>0</v>
      </c>
      <c r="U27" s="114">
        <v>0</v>
      </c>
      <c r="V27" s="115">
        <f t="shared" ref="V27" si="27">(P27)*(U27)*(C27)</f>
        <v>0</v>
      </c>
      <c r="W27" s="114">
        <v>0</v>
      </c>
      <c r="X27" s="115">
        <f t="shared" ref="X27" si="28">(P27)*(W27)*(C27)</f>
        <v>0</v>
      </c>
      <c r="Y27" s="116">
        <f t="shared" ref="Y27:Y30" si="29">T27+V27+X27</f>
        <v>0</v>
      </c>
      <c r="Z27" s="117"/>
      <c r="AC27" s="47"/>
      <c r="AD27" s="47"/>
      <c r="AE27" s="47"/>
    </row>
    <row r="28" spans="1:31" ht="15" customHeight="1">
      <c r="C28" s="67">
        <v>0</v>
      </c>
      <c r="D28" s="47" t="s">
        <v>408</v>
      </c>
      <c r="E28" s="618" t="s">
        <v>335</v>
      </c>
      <c r="F28" s="619"/>
      <c r="G28" s="619"/>
      <c r="H28" s="619"/>
      <c r="I28" s="619"/>
      <c r="J28" s="619"/>
      <c r="K28" s="619"/>
      <c r="L28" s="619"/>
      <c r="M28" s="619"/>
      <c r="N28" s="619"/>
      <c r="O28" s="619"/>
      <c r="P28" s="130">
        <v>0</v>
      </c>
      <c r="Q28" s="131">
        <f t="shared" ref="Q28:Q30" si="30">VLOOKUP(E28,Leave_Benefits,2,0)</f>
        <v>0</v>
      </c>
      <c r="R28" s="65">
        <f t="shared" ref="R28:R30" si="31">VLOOKUP(E28,Leave_Benefits,4,0)</f>
        <v>0</v>
      </c>
      <c r="S28" s="114">
        <v>0</v>
      </c>
      <c r="T28" s="115">
        <f t="shared" ref="T28:T30" si="32">P28*(S28)*(C28)</f>
        <v>0</v>
      </c>
      <c r="U28" s="114">
        <v>0</v>
      </c>
      <c r="V28" s="115">
        <f t="shared" ref="V28:V30" si="33">(P28)*(U28)*(C28)</f>
        <v>0</v>
      </c>
      <c r="W28" s="114">
        <v>0</v>
      </c>
      <c r="X28" s="115">
        <f t="shared" ref="X28:X30" si="34">(P28)*(W28)*(C28)</f>
        <v>0</v>
      </c>
      <c r="Y28" s="116">
        <f t="shared" si="29"/>
        <v>0</v>
      </c>
      <c r="Z28" s="117"/>
      <c r="AC28" s="47"/>
      <c r="AD28" s="47"/>
      <c r="AE28" s="47"/>
    </row>
    <row r="29" spans="1:31" ht="15" customHeight="1">
      <c r="C29" s="67">
        <v>0</v>
      </c>
      <c r="D29" s="47" t="s">
        <v>408</v>
      </c>
      <c r="E29" s="618" t="s">
        <v>335</v>
      </c>
      <c r="F29" s="619"/>
      <c r="G29" s="619"/>
      <c r="H29" s="619"/>
      <c r="I29" s="619"/>
      <c r="J29" s="619"/>
      <c r="K29" s="619"/>
      <c r="L29" s="619"/>
      <c r="M29" s="619"/>
      <c r="N29" s="619"/>
      <c r="O29" s="619"/>
      <c r="P29" s="130">
        <v>0</v>
      </c>
      <c r="Q29" s="131">
        <f t="shared" si="30"/>
        <v>0</v>
      </c>
      <c r="R29" s="65">
        <f t="shared" si="31"/>
        <v>0</v>
      </c>
      <c r="S29" s="114">
        <v>0</v>
      </c>
      <c r="T29" s="115">
        <f t="shared" si="32"/>
        <v>0</v>
      </c>
      <c r="U29" s="114">
        <v>0</v>
      </c>
      <c r="V29" s="115">
        <f t="shared" si="33"/>
        <v>0</v>
      </c>
      <c r="W29" s="114">
        <v>0</v>
      </c>
      <c r="X29" s="115">
        <f t="shared" si="34"/>
        <v>0</v>
      </c>
      <c r="Y29" s="116">
        <f t="shared" si="29"/>
        <v>0</v>
      </c>
      <c r="Z29" s="117"/>
      <c r="AC29" s="47"/>
      <c r="AD29" s="47"/>
      <c r="AE29" s="47"/>
    </row>
    <row r="30" spans="1:31" ht="15" customHeight="1">
      <c r="C30" s="67">
        <v>0</v>
      </c>
      <c r="D30" s="47" t="s">
        <v>408</v>
      </c>
      <c r="E30" s="618" t="s">
        <v>335</v>
      </c>
      <c r="F30" s="619"/>
      <c r="G30" s="619"/>
      <c r="H30" s="619"/>
      <c r="I30" s="619"/>
      <c r="J30" s="619"/>
      <c r="K30" s="619"/>
      <c r="L30" s="619"/>
      <c r="M30" s="619"/>
      <c r="N30" s="619"/>
      <c r="O30" s="619"/>
      <c r="P30" s="130">
        <v>0</v>
      </c>
      <c r="Q30" s="131">
        <f t="shared" si="30"/>
        <v>0</v>
      </c>
      <c r="R30" s="65">
        <f t="shared" si="31"/>
        <v>0</v>
      </c>
      <c r="S30" s="114">
        <v>0</v>
      </c>
      <c r="T30" s="115">
        <f t="shared" si="32"/>
        <v>0</v>
      </c>
      <c r="U30" s="114">
        <v>0</v>
      </c>
      <c r="V30" s="115">
        <f t="shared" si="33"/>
        <v>0</v>
      </c>
      <c r="W30" s="114">
        <v>0</v>
      </c>
      <c r="X30" s="115">
        <f t="shared" si="34"/>
        <v>0</v>
      </c>
      <c r="Y30" s="116">
        <f t="shared" si="29"/>
        <v>0</v>
      </c>
      <c r="Z30" s="117"/>
      <c r="AC30" s="47"/>
      <c r="AD30" s="47"/>
      <c r="AE30" s="47"/>
    </row>
    <row r="31" spans="1:31" ht="15" customHeight="1">
      <c r="C31" s="133"/>
      <c r="D31" s="47"/>
      <c r="E31" s="688"/>
      <c r="F31" s="688"/>
      <c r="G31" s="688"/>
      <c r="H31" s="688"/>
      <c r="I31" s="688"/>
      <c r="J31" s="688"/>
      <c r="K31" s="688"/>
      <c r="L31" s="688"/>
      <c r="M31" s="688"/>
      <c r="N31" s="689"/>
      <c r="O31" s="627" t="s">
        <v>285</v>
      </c>
      <c r="P31" s="628"/>
      <c r="Q31" s="628"/>
      <c r="R31" s="629"/>
      <c r="S31" s="596">
        <f>SUM(T19:T30)</f>
        <v>0</v>
      </c>
      <c r="T31" s="614"/>
      <c r="U31" s="596">
        <f>SUM(V19:V30)</f>
        <v>0</v>
      </c>
      <c r="V31" s="614"/>
      <c r="W31" s="596">
        <f>SUM(X19:X30)</f>
        <v>0</v>
      </c>
      <c r="X31" s="614"/>
      <c r="Y31" s="119">
        <f>SUM(S31:X31)</f>
        <v>0</v>
      </c>
      <c r="Z31" s="38"/>
      <c r="AC31" s="47"/>
      <c r="AD31" s="47"/>
      <c r="AE31" s="47"/>
    </row>
    <row r="32" spans="1:31" s="50" customFormat="1" ht="15" customHeight="1">
      <c r="A32" s="72"/>
      <c r="B32" s="72"/>
      <c r="C32" s="621" t="s">
        <v>287</v>
      </c>
      <c r="D32" s="622"/>
      <c r="E32" s="622"/>
      <c r="F32" s="622"/>
      <c r="G32" s="622"/>
      <c r="H32" s="622"/>
      <c r="I32" s="622"/>
      <c r="J32" s="622"/>
      <c r="K32" s="622"/>
      <c r="L32" s="622"/>
      <c r="M32" s="622"/>
      <c r="N32" s="622"/>
      <c r="O32" s="622"/>
      <c r="P32" s="622"/>
      <c r="Q32" s="622"/>
      <c r="R32" s="623"/>
      <c r="S32" s="656">
        <f>SUM(S16,S31)</f>
        <v>0</v>
      </c>
      <c r="T32" s="657"/>
      <c r="U32" s="656">
        <f>SUM(U16,U31)</f>
        <v>0</v>
      </c>
      <c r="V32" s="657"/>
      <c r="W32" s="656">
        <f>SUM(W16,W31)</f>
        <v>0</v>
      </c>
      <c r="X32" s="657"/>
      <c r="Y32" s="134">
        <f>SUM(S32:X32)</f>
        <v>0</v>
      </c>
      <c r="Z32" s="92"/>
      <c r="AC32" s="9"/>
      <c r="AD32" s="9"/>
      <c r="AE32" s="9"/>
    </row>
    <row r="33" spans="1:31" s="50" customFormat="1" ht="15" customHeight="1">
      <c r="A33" s="72">
        <v>1900</v>
      </c>
      <c r="B33" s="72"/>
      <c r="C33" s="104" t="s">
        <v>288</v>
      </c>
      <c r="D33" s="76"/>
      <c r="E33" s="635"/>
      <c r="F33" s="635"/>
      <c r="G33" s="635"/>
      <c r="H33" s="635"/>
      <c r="I33" s="635"/>
      <c r="J33" s="635"/>
      <c r="K33" s="635"/>
      <c r="L33" s="635"/>
      <c r="M33" s="635"/>
      <c r="N33" s="635"/>
      <c r="O33" s="76"/>
      <c r="P33" s="76"/>
      <c r="Q33" s="73"/>
      <c r="R33" s="32"/>
      <c r="S33" s="105"/>
      <c r="T33" s="122"/>
      <c r="U33" s="105"/>
      <c r="V33" s="122"/>
      <c r="W33" s="105"/>
      <c r="X33" s="122"/>
      <c r="Y33" s="124"/>
      <c r="Z33" s="92"/>
      <c r="AC33" s="9"/>
      <c r="AD33" s="9"/>
      <c r="AE33" s="9"/>
    </row>
    <row r="34" spans="1:31" s="50" customFormat="1" ht="15" customHeight="1">
      <c r="A34" s="72"/>
      <c r="B34" s="72"/>
      <c r="C34" s="104" t="s">
        <v>45</v>
      </c>
      <c r="D34" s="12">
        <f t="shared" ref="D34:E38" si="35">D11</f>
        <v>0</v>
      </c>
      <c r="E34" s="630" t="str">
        <f t="shared" si="35"/>
        <v>Select E-Class</v>
      </c>
      <c r="F34" s="630"/>
      <c r="G34" s="630"/>
      <c r="H34" s="630"/>
      <c r="I34" s="630"/>
      <c r="J34" s="630"/>
      <c r="K34" s="630"/>
      <c r="L34" s="630"/>
      <c r="M34" s="630"/>
      <c r="N34" s="630"/>
      <c r="O34" s="630"/>
      <c r="P34" s="135"/>
      <c r="Q34" s="136">
        <f t="shared" ref="Q34" si="36">VLOOKUP(E34,Leave_Benefits,3,0)</f>
        <v>0</v>
      </c>
      <c r="R34" s="108"/>
      <c r="S34" s="137"/>
      <c r="T34" s="115">
        <f>T11*$Q34</f>
        <v>0</v>
      </c>
      <c r="U34" s="137"/>
      <c r="V34" s="115">
        <f>V11*$Q34</f>
        <v>0</v>
      </c>
      <c r="W34" s="137"/>
      <c r="X34" s="115">
        <f>X11*$Q34</f>
        <v>0</v>
      </c>
      <c r="Y34" s="116">
        <f>T34+V34+X34</f>
        <v>0</v>
      </c>
      <c r="Z34" s="92"/>
      <c r="AC34" s="9"/>
      <c r="AD34" s="9"/>
      <c r="AE34" s="9"/>
    </row>
    <row r="35" spans="1:31" s="50" customFormat="1" ht="15" customHeight="1">
      <c r="A35" s="72"/>
      <c r="B35" s="72"/>
      <c r="C35" s="104"/>
      <c r="D35" s="12">
        <f t="shared" si="35"/>
        <v>0</v>
      </c>
      <c r="E35" s="630" t="str">
        <f t="shared" si="35"/>
        <v>Select E-Class</v>
      </c>
      <c r="F35" s="630"/>
      <c r="G35" s="630"/>
      <c r="H35" s="630"/>
      <c r="I35" s="630"/>
      <c r="J35" s="630"/>
      <c r="K35" s="630"/>
      <c r="L35" s="630"/>
      <c r="M35" s="630"/>
      <c r="N35" s="630"/>
      <c r="O35" s="630"/>
      <c r="P35" s="135"/>
      <c r="Q35" s="136">
        <f t="shared" ref="Q35:Q38" si="37">VLOOKUP(E35,Leave_Benefits,3,0)</f>
        <v>0</v>
      </c>
      <c r="R35" s="108"/>
      <c r="S35" s="137"/>
      <c r="T35" s="115">
        <f>T12*$Q35</f>
        <v>0</v>
      </c>
      <c r="U35" s="137"/>
      <c r="V35" s="115">
        <f>V12*$Q35</f>
        <v>0</v>
      </c>
      <c r="W35" s="137"/>
      <c r="X35" s="115">
        <f>X12*$Q35</f>
        <v>0</v>
      </c>
      <c r="Y35" s="116">
        <f t="shared" ref="Y35:Y38" si="38">T35+V35+X35</f>
        <v>0</v>
      </c>
      <c r="Z35" s="92"/>
      <c r="AC35" s="9"/>
      <c r="AD35" s="9"/>
      <c r="AE35" s="9"/>
    </row>
    <row r="36" spans="1:31" s="50" customFormat="1" ht="15" customHeight="1">
      <c r="A36" s="72"/>
      <c r="B36" s="72"/>
      <c r="C36" s="104"/>
      <c r="D36" s="12">
        <f t="shared" si="35"/>
        <v>0</v>
      </c>
      <c r="E36" s="630" t="str">
        <f t="shared" si="35"/>
        <v>Select E-Class</v>
      </c>
      <c r="F36" s="630"/>
      <c r="G36" s="630"/>
      <c r="H36" s="630"/>
      <c r="I36" s="630"/>
      <c r="J36" s="630"/>
      <c r="K36" s="630"/>
      <c r="L36" s="630"/>
      <c r="M36" s="630"/>
      <c r="N36" s="630"/>
      <c r="O36" s="630"/>
      <c r="P36" s="135"/>
      <c r="Q36" s="136">
        <f t="shared" si="37"/>
        <v>0</v>
      </c>
      <c r="R36" s="108"/>
      <c r="S36" s="137"/>
      <c r="T36" s="115">
        <f>T13*$Q36</f>
        <v>0</v>
      </c>
      <c r="U36" s="137"/>
      <c r="V36" s="115">
        <f>V13*$Q36</f>
        <v>0</v>
      </c>
      <c r="W36" s="137"/>
      <c r="X36" s="115">
        <f>X13*$Q36</f>
        <v>0</v>
      </c>
      <c r="Y36" s="116">
        <f t="shared" si="38"/>
        <v>0</v>
      </c>
      <c r="Z36" s="92"/>
      <c r="AC36" s="9"/>
      <c r="AD36" s="9"/>
      <c r="AE36" s="9"/>
    </row>
    <row r="37" spans="1:31" s="50" customFormat="1" ht="15" customHeight="1">
      <c r="A37" s="72"/>
      <c r="B37" s="72"/>
      <c r="C37" s="104"/>
      <c r="D37" s="12">
        <f t="shared" si="35"/>
        <v>0</v>
      </c>
      <c r="E37" s="630" t="str">
        <f t="shared" si="35"/>
        <v>Select E-Class</v>
      </c>
      <c r="F37" s="630"/>
      <c r="G37" s="630"/>
      <c r="H37" s="630"/>
      <c r="I37" s="630"/>
      <c r="J37" s="630"/>
      <c r="K37" s="630"/>
      <c r="L37" s="630"/>
      <c r="M37" s="630"/>
      <c r="N37" s="630"/>
      <c r="O37" s="630"/>
      <c r="P37" s="135"/>
      <c r="Q37" s="136">
        <f t="shared" si="37"/>
        <v>0</v>
      </c>
      <c r="R37" s="108"/>
      <c r="S37" s="137"/>
      <c r="T37" s="115">
        <f>T14*$Q37</f>
        <v>0</v>
      </c>
      <c r="U37" s="137"/>
      <c r="V37" s="115">
        <f>V14*$Q37</f>
        <v>0</v>
      </c>
      <c r="W37" s="137"/>
      <c r="X37" s="115">
        <f>X14*$Q37</f>
        <v>0</v>
      </c>
      <c r="Y37" s="116">
        <f t="shared" si="38"/>
        <v>0</v>
      </c>
      <c r="Z37" s="92"/>
    </row>
    <row r="38" spans="1:31" s="50" customFormat="1" ht="15" customHeight="1">
      <c r="A38" s="72"/>
      <c r="B38" s="72"/>
      <c r="C38" s="104"/>
      <c r="D38" s="12">
        <f t="shared" si="35"/>
        <v>0</v>
      </c>
      <c r="E38" s="630" t="str">
        <f t="shared" si="35"/>
        <v>Select E-Class</v>
      </c>
      <c r="F38" s="630"/>
      <c r="G38" s="630"/>
      <c r="H38" s="630"/>
      <c r="I38" s="630"/>
      <c r="J38" s="630"/>
      <c r="K38" s="630"/>
      <c r="L38" s="630"/>
      <c r="M38" s="630"/>
      <c r="N38" s="630"/>
      <c r="O38" s="630"/>
      <c r="P38" s="135"/>
      <c r="Q38" s="136">
        <f t="shared" si="37"/>
        <v>0</v>
      </c>
      <c r="R38" s="108"/>
      <c r="S38" s="137"/>
      <c r="T38" s="115">
        <f>T15*$Q38</f>
        <v>0</v>
      </c>
      <c r="U38" s="137"/>
      <c r="V38" s="115">
        <f>V15*$Q38</f>
        <v>0</v>
      </c>
      <c r="W38" s="137"/>
      <c r="X38" s="115">
        <f>X15*$Q38</f>
        <v>0</v>
      </c>
      <c r="Y38" s="116">
        <f t="shared" si="38"/>
        <v>0</v>
      </c>
      <c r="Z38" s="92"/>
    </row>
    <row r="39" spans="1:31" s="50" customFormat="1" ht="15" customHeight="1">
      <c r="A39" s="72"/>
      <c r="B39" s="72"/>
      <c r="C39" s="104"/>
      <c r="D39" s="12"/>
      <c r="E39" s="690"/>
      <c r="F39" s="690"/>
      <c r="G39" s="690"/>
      <c r="H39" s="690"/>
      <c r="I39" s="690"/>
      <c r="J39" s="690"/>
      <c r="K39" s="690"/>
      <c r="L39" s="690"/>
      <c r="M39" s="690"/>
      <c r="N39" s="691"/>
      <c r="O39" s="624" t="s">
        <v>284</v>
      </c>
      <c r="P39" s="625"/>
      <c r="Q39" s="625"/>
      <c r="R39" s="626"/>
      <c r="S39" s="596">
        <f>SUM(T34:T38)</f>
        <v>0</v>
      </c>
      <c r="T39" s="614"/>
      <c r="U39" s="596">
        <f>SUM(V34:V38)</f>
        <v>0</v>
      </c>
      <c r="V39" s="614"/>
      <c r="W39" s="596">
        <f>SUM(X34:X38)</f>
        <v>0</v>
      </c>
      <c r="X39" s="614"/>
      <c r="Y39" s="138">
        <f>SUM(S39:X39)</f>
        <v>0</v>
      </c>
      <c r="Z39" s="92"/>
    </row>
    <row r="40" spans="1:31" s="50" customFormat="1" ht="15" customHeight="1">
      <c r="A40" s="72"/>
      <c r="B40" s="72"/>
      <c r="C40" s="104" t="s">
        <v>46</v>
      </c>
      <c r="D40" s="64"/>
      <c r="E40" s="605"/>
      <c r="F40" s="605"/>
      <c r="G40" s="605"/>
      <c r="H40" s="605"/>
      <c r="I40" s="605"/>
      <c r="J40" s="605"/>
      <c r="K40" s="605"/>
      <c r="L40" s="605"/>
      <c r="M40" s="605"/>
      <c r="N40" s="605"/>
      <c r="O40" s="602"/>
      <c r="P40" s="135"/>
      <c r="Q40" s="139"/>
      <c r="R40" s="108"/>
      <c r="S40" s="140"/>
      <c r="T40" s="141"/>
      <c r="U40" s="140"/>
      <c r="V40" s="141"/>
      <c r="W40" s="140"/>
      <c r="X40" s="141"/>
      <c r="Y40" s="142"/>
      <c r="Z40" s="92"/>
    </row>
    <row r="41" spans="1:31" s="50" customFormat="1" ht="15" customHeight="1">
      <c r="A41" s="72"/>
      <c r="B41" s="72"/>
      <c r="C41" s="104"/>
      <c r="D41" s="68">
        <f t="shared" ref="D41:E46" si="39">D19</f>
        <v>0</v>
      </c>
      <c r="E41" s="616" t="str">
        <f t="shared" si="39"/>
        <v>Select E-Class</v>
      </c>
      <c r="F41" s="616"/>
      <c r="G41" s="616"/>
      <c r="H41" s="616"/>
      <c r="I41" s="616"/>
      <c r="J41" s="616"/>
      <c r="K41" s="616"/>
      <c r="L41" s="616"/>
      <c r="M41" s="616"/>
      <c r="N41" s="616"/>
      <c r="O41" s="616"/>
      <c r="P41" s="135"/>
      <c r="Q41" s="136">
        <f t="shared" ref="Q41:Q46" si="40">VLOOKUP(E41,Leave_Benefits,3,0)</f>
        <v>0</v>
      </c>
      <c r="R41" s="108"/>
      <c r="S41" s="137"/>
      <c r="T41" s="115">
        <f t="shared" ref="T41:T46" si="41">T19*$Q41</f>
        <v>0</v>
      </c>
      <c r="U41" s="137"/>
      <c r="V41" s="115">
        <f t="shared" ref="V41:V46" si="42">V19*$Q41</f>
        <v>0</v>
      </c>
      <c r="W41" s="137"/>
      <c r="X41" s="115">
        <f t="shared" ref="X41:X46" si="43">X19*$Q41</f>
        <v>0</v>
      </c>
      <c r="Y41" s="116">
        <f>T41+V41+X41</f>
        <v>0</v>
      </c>
      <c r="Z41" s="92"/>
    </row>
    <row r="42" spans="1:31" s="50" customFormat="1" ht="15" customHeight="1">
      <c r="A42" s="72"/>
      <c r="B42" s="72"/>
      <c r="C42" s="104"/>
      <c r="D42" s="68">
        <f t="shared" si="39"/>
        <v>0</v>
      </c>
      <c r="E42" s="615" t="str">
        <f t="shared" si="39"/>
        <v>Select E-Class</v>
      </c>
      <c r="F42" s="615"/>
      <c r="G42" s="615"/>
      <c r="H42" s="615"/>
      <c r="I42" s="615"/>
      <c r="J42" s="615"/>
      <c r="K42" s="615"/>
      <c r="L42" s="615"/>
      <c r="M42" s="615"/>
      <c r="N42" s="615"/>
      <c r="O42" s="616"/>
      <c r="P42" s="135"/>
      <c r="Q42" s="136">
        <f t="shared" ref="Q42:Q44" si="44">VLOOKUP(E42,Leave_Benefits,3,0)</f>
        <v>0</v>
      </c>
      <c r="R42" s="108"/>
      <c r="S42" s="137"/>
      <c r="T42" s="115">
        <f t="shared" si="41"/>
        <v>0</v>
      </c>
      <c r="U42" s="137"/>
      <c r="V42" s="115">
        <f t="shared" si="42"/>
        <v>0</v>
      </c>
      <c r="W42" s="137"/>
      <c r="X42" s="115">
        <f t="shared" si="43"/>
        <v>0</v>
      </c>
      <c r="Y42" s="116">
        <f t="shared" ref="Y42:Y46" si="45">T42+V42+X42</f>
        <v>0</v>
      </c>
      <c r="Z42" s="92"/>
    </row>
    <row r="43" spans="1:31" s="50" customFormat="1" ht="15" customHeight="1">
      <c r="A43" s="72"/>
      <c r="B43" s="72"/>
      <c r="C43" s="104"/>
      <c r="D43" s="68">
        <f t="shared" si="39"/>
        <v>0</v>
      </c>
      <c r="E43" s="615" t="str">
        <f t="shared" si="39"/>
        <v>Select E-Class</v>
      </c>
      <c r="F43" s="616"/>
      <c r="G43" s="616"/>
      <c r="H43" s="616"/>
      <c r="I43" s="616"/>
      <c r="J43" s="616"/>
      <c r="K43" s="616"/>
      <c r="L43" s="616"/>
      <c r="M43" s="616"/>
      <c r="N43" s="616"/>
      <c r="O43" s="616"/>
      <c r="P43" s="135"/>
      <c r="Q43" s="136">
        <f t="shared" si="44"/>
        <v>0</v>
      </c>
      <c r="R43" s="108"/>
      <c r="S43" s="137"/>
      <c r="T43" s="115">
        <f t="shared" si="41"/>
        <v>0</v>
      </c>
      <c r="U43" s="137"/>
      <c r="V43" s="115">
        <f t="shared" si="42"/>
        <v>0</v>
      </c>
      <c r="W43" s="137"/>
      <c r="X43" s="115">
        <f t="shared" si="43"/>
        <v>0</v>
      </c>
      <c r="Y43" s="116">
        <f t="shared" si="45"/>
        <v>0</v>
      </c>
      <c r="Z43" s="92"/>
    </row>
    <row r="44" spans="1:31" s="50" customFormat="1" ht="15" customHeight="1">
      <c r="A44" s="72"/>
      <c r="B44" s="72"/>
      <c r="C44" s="104"/>
      <c r="D44" s="68">
        <f t="shared" si="39"/>
        <v>0</v>
      </c>
      <c r="E44" s="615" t="str">
        <f t="shared" si="39"/>
        <v>Select E-Class</v>
      </c>
      <c r="F44" s="616"/>
      <c r="G44" s="616"/>
      <c r="H44" s="616"/>
      <c r="I44" s="616"/>
      <c r="J44" s="616"/>
      <c r="K44" s="616"/>
      <c r="L44" s="616"/>
      <c r="M44" s="616"/>
      <c r="N44" s="616"/>
      <c r="O44" s="616"/>
      <c r="P44" s="135"/>
      <c r="Q44" s="136">
        <f t="shared" si="44"/>
        <v>0</v>
      </c>
      <c r="R44" s="108"/>
      <c r="S44" s="137"/>
      <c r="T44" s="115">
        <f t="shared" si="41"/>
        <v>0</v>
      </c>
      <c r="U44" s="137"/>
      <c r="V44" s="115">
        <f t="shared" si="42"/>
        <v>0</v>
      </c>
      <c r="W44" s="143"/>
      <c r="X44" s="115">
        <f t="shared" si="43"/>
        <v>0</v>
      </c>
      <c r="Y44" s="116">
        <f t="shared" si="45"/>
        <v>0</v>
      </c>
      <c r="Z44" s="92"/>
    </row>
    <row r="45" spans="1:31" s="50" customFormat="1" ht="15" customHeight="1">
      <c r="A45" s="72"/>
      <c r="B45" s="72"/>
      <c r="C45" s="104"/>
      <c r="D45" s="68" t="str">
        <f t="shared" si="39"/>
        <v>Post Doc (≤ 3 Years)</v>
      </c>
      <c r="E45" s="615" t="str">
        <f t="shared" si="39"/>
        <v>FN - Faculty (Non-Union, 9 mo.)</v>
      </c>
      <c r="F45" s="616"/>
      <c r="G45" s="616"/>
      <c r="H45" s="616"/>
      <c r="I45" s="616"/>
      <c r="J45" s="616"/>
      <c r="K45" s="616"/>
      <c r="L45" s="616"/>
      <c r="M45" s="616"/>
      <c r="N45" s="616"/>
      <c r="O45" s="616"/>
      <c r="P45" s="135"/>
      <c r="Q45" s="136">
        <f t="shared" si="40"/>
        <v>0.28799999999999998</v>
      </c>
      <c r="R45" s="108"/>
      <c r="S45" s="137"/>
      <c r="T45" s="115">
        <f t="shared" si="41"/>
        <v>0</v>
      </c>
      <c r="U45" s="137"/>
      <c r="V45" s="115">
        <f t="shared" si="42"/>
        <v>0</v>
      </c>
      <c r="W45" s="137"/>
      <c r="X45" s="115">
        <f t="shared" si="43"/>
        <v>0</v>
      </c>
      <c r="Y45" s="116">
        <f t="shared" si="45"/>
        <v>0</v>
      </c>
      <c r="Z45" s="92"/>
    </row>
    <row r="46" spans="1:31" s="50" customFormat="1" ht="15" customHeight="1">
      <c r="A46" s="72"/>
      <c r="B46" s="72"/>
      <c r="C46" s="104"/>
      <c r="D46" s="68" t="str">
        <f t="shared" si="39"/>
        <v>Post Doc (≥ 4 Years)</v>
      </c>
      <c r="E46" s="615" t="str">
        <f t="shared" si="39"/>
        <v>F9 - Faculty (UNAC)</v>
      </c>
      <c r="F46" s="616"/>
      <c r="G46" s="616"/>
      <c r="H46" s="616"/>
      <c r="I46" s="616"/>
      <c r="J46" s="616"/>
      <c r="K46" s="616"/>
      <c r="L46" s="616"/>
      <c r="M46" s="616"/>
      <c r="N46" s="616"/>
      <c r="O46" s="616"/>
      <c r="P46" s="135"/>
      <c r="Q46" s="136">
        <f t="shared" si="40"/>
        <v>0.30499999999999999</v>
      </c>
      <c r="R46" s="108"/>
      <c r="S46" s="137"/>
      <c r="T46" s="115">
        <f t="shared" si="41"/>
        <v>0</v>
      </c>
      <c r="U46" s="137"/>
      <c r="V46" s="115">
        <f t="shared" si="42"/>
        <v>0</v>
      </c>
      <c r="W46" s="137"/>
      <c r="X46" s="115">
        <f t="shared" si="43"/>
        <v>0</v>
      </c>
      <c r="Y46" s="116">
        <f t="shared" si="45"/>
        <v>0</v>
      </c>
      <c r="Z46" s="92"/>
    </row>
    <row r="47" spans="1:31" s="50" customFormat="1" ht="15" customHeight="1">
      <c r="A47" s="72"/>
      <c r="B47" s="72"/>
      <c r="C47" s="104" t="s">
        <v>47</v>
      </c>
      <c r="D47" s="64"/>
      <c r="E47" s="564"/>
      <c r="F47" s="564"/>
      <c r="G47" s="564"/>
      <c r="H47" s="564"/>
      <c r="I47" s="564"/>
      <c r="J47" s="564"/>
      <c r="K47" s="564"/>
      <c r="L47" s="564"/>
      <c r="M47" s="564"/>
      <c r="N47" s="564"/>
      <c r="O47" s="602"/>
      <c r="P47" s="135"/>
      <c r="Q47" s="144"/>
      <c r="R47" s="108"/>
      <c r="S47" s="140"/>
      <c r="T47" s="141"/>
      <c r="U47" s="145"/>
      <c r="V47" s="141"/>
      <c r="W47" s="145"/>
      <c r="X47" s="141"/>
      <c r="Y47" s="129"/>
      <c r="Z47" s="92"/>
    </row>
    <row r="48" spans="1:31" s="50" customFormat="1" ht="15" customHeight="1">
      <c r="A48" s="72"/>
      <c r="B48" s="72"/>
      <c r="C48" s="104"/>
      <c r="D48" s="68" t="str">
        <f t="shared" ref="D48:E51" si="46">D27</f>
        <v>Select Level from List</v>
      </c>
      <c r="E48" s="615" t="str">
        <f t="shared" si="46"/>
        <v>Select E-Class</v>
      </c>
      <c r="F48" s="615"/>
      <c r="G48" s="615"/>
      <c r="H48" s="615"/>
      <c r="I48" s="615"/>
      <c r="J48" s="615"/>
      <c r="K48" s="615"/>
      <c r="L48" s="615"/>
      <c r="M48" s="615"/>
      <c r="N48" s="615"/>
      <c r="O48" s="616"/>
      <c r="P48" s="135"/>
      <c r="Q48" s="136">
        <f t="shared" ref="Q48" si="47">VLOOKUP(E48,Leave_Benefits,3,0)</f>
        <v>0</v>
      </c>
      <c r="R48" s="108"/>
      <c r="S48" s="137"/>
      <c r="T48" s="115">
        <f>(T27)*$Q48</f>
        <v>0</v>
      </c>
      <c r="U48" s="137"/>
      <c r="V48" s="115">
        <f>(V27)*$Q48</f>
        <v>0</v>
      </c>
      <c r="W48" s="137"/>
      <c r="X48" s="115">
        <f>(X27)*$Q48</f>
        <v>0</v>
      </c>
      <c r="Y48" s="116">
        <f t="shared" ref="Y48:Y53" si="48">T48+V48+X48</f>
        <v>0</v>
      </c>
      <c r="Z48" s="92"/>
    </row>
    <row r="49" spans="1:34" s="50" customFormat="1" ht="15" customHeight="1">
      <c r="A49" s="72"/>
      <c r="B49" s="72"/>
      <c r="C49" s="104"/>
      <c r="D49" s="68" t="str">
        <f t="shared" si="46"/>
        <v>Select Level from List</v>
      </c>
      <c r="E49" s="630" t="str">
        <f t="shared" si="46"/>
        <v>Select E-Class</v>
      </c>
      <c r="F49" s="630"/>
      <c r="G49" s="630"/>
      <c r="H49" s="630"/>
      <c r="I49" s="630"/>
      <c r="J49" s="630"/>
      <c r="K49" s="630"/>
      <c r="L49" s="630"/>
      <c r="M49" s="630"/>
      <c r="N49" s="630"/>
      <c r="O49" s="616"/>
      <c r="P49" s="135"/>
      <c r="Q49" s="136">
        <f t="shared" ref="Q49:Q51" si="49">VLOOKUP(E49,Leave_Benefits,3,0)</f>
        <v>0</v>
      </c>
      <c r="R49" s="108"/>
      <c r="S49" s="137"/>
      <c r="T49" s="115">
        <f>(T28)*$Q49</f>
        <v>0</v>
      </c>
      <c r="U49" s="137"/>
      <c r="V49" s="115">
        <f>(V28)*$Q49</f>
        <v>0</v>
      </c>
      <c r="W49" s="137"/>
      <c r="X49" s="115">
        <f>(X28)*$Q49</f>
        <v>0</v>
      </c>
      <c r="Y49" s="116">
        <f t="shared" si="48"/>
        <v>0</v>
      </c>
      <c r="Z49" s="92"/>
    </row>
    <row r="50" spans="1:34" s="50" customFormat="1" ht="15" customHeight="1">
      <c r="A50" s="72"/>
      <c r="B50" s="72"/>
      <c r="C50" s="104"/>
      <c r="D50" s="68" t="str">
        <f t="shared" si="46"/>
        <v>Select Level from List</v>
      </c>
      <c r="E50" s="630" t="str">
        <f t="shared" si="46"/>
        <v>Select E-Class</v>
      </c>
      <c r="F50" s="616"/>
      <c r="G50" s="616"/>
      <c r="H50" s="616"/>
      <c r="I50" s="616"/>
      <c r="J50" s="616"/>
      <c r="K50" s="616"/>
      <c r="L50" s="616"/>
      <c r="M50" s="616"/>
      <c r="N50" s="616"/>
      <c r="O50" s="616"/>
      <c r="P50" s="135"/>
      <c r="Q50" s="136">
        <f t="shared" si="49"/>
        <v>0</v>
      </c>
      <c r="R50" s="108"/>
      <c r="S50" s="137"/>
      <c r="T50" s="115">
        <f>(T29)*$Q50</f>
        <v>0</v>
      </c>
      <c r="U50" s="137"/>
      <c r="V50" s="115">
        <f>(V29)*$Q50</f>
        <v>0</v>
      </c>
      <c r="W50" s="137"/>
      <c r="X50" s="115">
        <f>(X29)*$Q50</f>
        <v>0</v>
      </c>
      <c r="Y50" s="116">
        <f t="shared" si="48"/>
        <v>0</v>
      </c>
      <c r="Z50" s="92"/>
    </row>
    <row r="51" spans="1:34" s="50" customFormat="1" ht="15" customHeight="1">
      <c r="A51" s="72"/>
      <c r="B51" s="72"/>
      <c r="C51" s="104"/>
      <c r="D51" s="68" t="str">
        <f t="shared" si="46"/>
        <v>Select Level from List</v>
      </c>
      <c r="E51" s="630" t="str">
        <f t="shared" si="46"/>
        <v>Select E-Class</v>
      </c>
      <c r="F51" s="616"/>
      <c r="G51" s="616"/>
      <c r="H51" s="616"/>
      <c r="I51" s="616"/>
      <c r="J51" s="616"/>
      <c r="K51" s="616"/>
      <c r="L51" s="616"/>
      <c r="M51" s="616"/>
      <c r="N51" s="616"/>
      <c r="O51" s="616"/>
      <c r="P51" s="135"/>
      <c r="Q51" s="136">
        <f t="shared" si="49"/>
        <v>0</v>
      </c>
      <c r="R51" s="108"/>
      <c r="S51" s="137"/>
      <c r="T51" s="115">
        <f>(T30)*$Q51</f>
        <v>0</v>
      </c>
      <c r="U51" s="137"/>
      <c r="V51" s="115">
        <f>(V30)*$Q51</f>
        <v>0</v>
      </c>
      <c r="W51" s="137"/>
      <c r="X51" s="115">
        <f>(X30)*$Q51</f>
        <v>0</v>
      </c>
      <c r="Y51" s="116">
        <f t="shared" si="48"/>
        <v>0</v>
      </c>
      <c r="Z51" s="92"/>
    </row>
    <row r="52" spans="1:34" s="50" customFormat="1" ht="15" customHeight="1">
      <c r="A52" s="72"/>
      <c r="B52" s="72"/>
      <c r="C52" s="104"/>
      <c r="D52" s="615" t="s">
        <v>453</v>
      </c>
      <c r="E52" s="620"/>
      <c r="F52" s="620"/>
      <c r="G52" s="620"/>
      <c r="H52" s="620"/>
      <c r="I52" s="620"/>
      <c r="J52" s="620"/>
      <c r="K52" s="620"/>
      <c r="L52" s="620"/>
      <c r="M52" s="620"/>
      <c r="N52" s="620"/>
      <c r="O52" s="620"/>
      <c r="P52" s="620"/>
      <c r="Q52" s="146">
        <v>2326</v>
      </c>
      <c r="R52" s="65">
        <v>1.07</v>
      </c>
      <c r="S52" s="235">
        <v>0</v>
      </c>
      <c r="T52" s="236">
        <f>Q52*S52</f>
        <v>0</v>
      </c>
      <c r="U52" s="237">
        <v>0</v>
      </c>
      <c r="V52" s="236">
        <f>Q52*U52*R52</f>
        <v>0</v>
      </c>
      <c r="W52" s="237">
        <v>0</v>
      </c>
      <c r="X52" s="236">
        <f>Q52*W52*R52^2</f>
        <v>0</v>
      </c>
      <c r="Y52" s="116">
        <f t="shared" si="48"/>
        <v>0</v>
      </c>
      <c r="Z52" s="238"/>
      <c r="AH52" s="88"/>
    </row>
    <row r="53" spans="1:34" s="50" customFormat="1" ht="15" customHeight="1">
      <c r="A53" s="72"/>
      <c r="B53" s="72"/>
      <c r="C53" s="104"/>
      <c r="D53" s="615" t="s">
        <v>453</v>
      </c>
      <c r="E53" s="620"/>
      <c r="F53" s="620"/>
      <c r="G53" s="620"/>
      <c r="H53" s="620"/>
      <c r="I53" s="620"/>
      <c r="J53" s="620"/>
      <c r="K53" s="620"/>
      <c r="L53" s="620"/>
      <c r="M53" s="620"/>
      <c r="N53" s="620"/>
      <c r="O53" s="620"/>
      <c r="P53" s="620"/>
      <c r="Q53" s="146">
        <v>2326</v>
      </c>
      <c r="R53" s="65">
        <v>1.07</v>
      </c>
      <c r="S53" s="235">
        <v>0</v>
      </c>
      <c r="T53" s="236">
        <f>Q53*S53</f>
        <v>0</v>
      </c>
      <c r="U53" s="237">
        <v>0</v>
      </c>
      <c r="V53" s="236">
        <f>Q53*U53*R53</f>
        <v>0</v>
      </c>
      <c r="W53" s="237">
        <v>0</v>
      </c>
      <c r="X53" s="236">
        <f>Q53*W53*R53^2</f>
        <v>0</v>
      </c>
      <c r="Y53" s="116">
        <f t="shared" si="48"/>
        <v>0</v>
      </c>
      <c r="Z53" s="238"/>
      <c r="AH53" s="88"/>
    </row>
    <row r="54" spans="1:34" s="50" customFormat="1" ht="15" customHeight="1">
      <c r="A54" s="72"/>
      <c r="B54" s="72"/>
      <c r="C54" s="697"/>
      <c r="D54" s="688"/>
      <c r="E54" s="688"/>
      <c r="F54" s="688"/>
      <c r="G54" s="688"/>
      <c r="H54" s="688"/>
      <c r="I54" s="688"/>
      <c r="J54" s="688"/>
      <c r="K54" s="688"/>
      <c r="L54" s="688"/>
      <c r="M54" s="688"/>
      <c r="N54" s="689"/>
      <c r="O54" s="624" t="s">
        <v>285</v>
      </c>
      <c r="P54" s="625"/>
      <c r="Q54" s="625"/>
      <c r="R54" s="626"/>
      <c r="S54" s="596">
        <f>SUM(T41:T53)</f>
        <v>0</v>
      </c>
      <c r="T54" s="614"/>
      <c r="U54" s="596">
        <f>SUM(V41:V53)</f>
        <v>0</v>
      </c>
      <c r="V54" s="614"/>
      <c r="W54" s="596">
        <f>SUM(X41:X53)</f>
        <v>0</v>
      </c>
      <c r="X54" s="614"/>
      <c r="Y54" s="138">
        <f>SUM(S54:X54)</f>
        <v>0</v>
      </c>
      <c r="Z54" s="148"/>
    </row>
    <row r="55" spans="1:34" s="50" customFormat="1" ht="15" customHeight="1">
      <c r="A55" s="72"/>
      <c r="B55" s="72"/>
      <c r="C55" s="621" t="s">
        <v>289</v>
      </c>
      <c r="D55" s="622"/>
      <c r="E55" s="622"/>
      <c r="F55" s="622"/>
      <c r="G55" s="622"/>
      <c r="H55" s="622"/>
      <c r="I55" s="622"/>
      <c r="J55" s="622"/>
      <c r="K55" s="622"/>
      <c r="L55" s="622"/>
      <c r="M55" s="622"/>
      <c r="N55" s="622"/>
      <c r="O55" s="622"/>
      <c r="P55" s="622"/>
      <c r="Q55" s="622"/>
      <c r="R55" s="623"/>
      <c r="S55" s="656">
        <f>SUM(S39, S54)</f>
        <v>0</v>
      </c>
      <c r="T55" s="657"/>
      <c r="U55" s="656">
        <f>SUM(U39, U54)</f>
        <v>0</v>
      </c>
      <c r="V55" s="657"/>
      <c r="W55" s="656">
        <f>SUM(W39, W54)</f>
        <v>0</v>
      </c>
      <c r="X55" s="657"/>
      <c r="Y55" s="134">
        <f>SUM(S55:X55)</f>
        <v>0</v>
      </c>
      <c r="Z55" s="149"/>
    </row>
    <row r="56" spans="1:34" s="50" customFormat="1" ht="15" customHeight="1">
      <c r="A56" s="72"/>
      <c r="B56" s="72"/>
      <c r="C56" s="566" t="s">
        <v>290</v>
      </c>
      <c r="D56" s="567"/>
      <c r="E56" s="567"/>
      <c r="F56" s="567"/>
      <c r="G56" s="567"/>
      <c r="H56" s="567"/>
      <c r="I56" s="567"/>
      <c r="J56" s="567"/>
      <c r="K56" s="567"/>
      <c r="L56" s="567"/>
      <c r="M56" s="567"/>
      <c r="N56" s="567"/>
      <c r="O56" s="567"/>
      <c r="P56" s="567"/>
      <c r="Q56" s="567"/>
      <c r="R56" s="568"/>
      <c r="S56" s="594">
        <f>SUM(S32,S55)</f>
        <v>0</v>
      </c>
      <c r="T56" s="577"/>
      <c r="U56" s="594">
        <f>SUM(U32,U55)</f>
        <v>0</v>
      </c>
      <c r="V56" s="577"/>
      <c r="W56" s="594">
        <f>SUM(W32,W55)</f>
        <v>0</v>
      </c>
      <c r="X56" s="577"/>
      <c r="Y56" s="150">
        <f>SUM(S56:X56)</f>
        <v>0</v>
      </c>
      <c r="Z56" s="92"/>
    </row>
    <row r="57" spans="1:34" s="132" customFormat="1" ht="17.25" customHeight="1">
      <c r="A57" s="167"/>
      <c r="B57" s="167"/>
      <c r="C57" s="553" t="s">
        <v>131</v>
      </c>
      <c r="D57" s="554"/>
      <c r="E57" s="554"/>
      <c r="F57" s="554"/>
      <c r="G57" s="554"/>
      <c r="H57" s="554"/>
      <c r="I57" s="554"/>
      <c r="J57" s="554"/>
      <c r="K57" s="554"/>
      <c r="L57" s="554"/>
      <c r="M57" s="554"/>
      <c r="N57" s="554"/>
      <c r="O57" s="554"/>
      <c r="P57" s="554"/>
      <c r="Q57" s="554"/>
      <c r="R57" s="698"/>
      <c r="S57" s="182"/>
      <c r="T57" s="183"/>
      <c r="U57" s="184"/>
      <c r="V57" s="185"/>
      <c r="W57" s="133"/>
      <c r="X57" s="183"/>
      <c r="Y57" s="129"/>
      <c r="Z57" s="91"/>
    </row>
    <row r="58" spans="1:34" s="132" customFormat="1" ht="33" customHeight="1">
      <c r="A58" s="151">
        <v>1000</v>
      </c>
      <c r="B58" s="167"/>
      <c r="C58" s="186" t="s">
        <v>176</v>
      </c>
      <c r="D58" s="78" t="s">
        <v>132</v>
      </c>
      <c r="E58" s="668"/>
      <c r="F58" s="602"/>
      <c r="G58" s="602"/>
      <c r="H58" s="602"/>
      <c r="I58" s="602"/>
      <c r="J58" s="602"/>
      <c r="K58" s="602"/>
      <c r="L58" s="602"/>
      <c r="M58" s="602"/>
      <c r="N58" s="602"/>
      <c r="O58" s="602"/>
      <c r="P58" s="37" t="s">
        <v>180</v>
      </c>
      <c r="Q58" s="37" t="s">
        <v>172</v>
      </c>
      <c r="R58" s="35" t="s">
        <v>352</v>
      </c>
      <c r="S58" s="684" t="s">
        <v>181</v>
      </c>
      <c r="T58" s="685"/>
      <c r="U58" s="653" t="s">
        <v>181</v>
      </c>
      <c r="V58" s="654"/>
      <c r="W58" s="653" t="s">
        <v>181</v>
      </c>
      <c r="X58" s="654"/>
      <c r="Y58" s="129"/>
      <c r="Z58" s="91"/>
    </row>
    <row r="59" spans="1:34" s="132" customFormat="1" ht="15" customHeight="1">
      <c r="A59" s="167"/>
      <c r="B59" s="167"/>
      <c r="C59" s="187">
        <f>S59+U59+W59</f>
        <v>0</v>
      </c>
      <c r="D59" s="15"/>
      <c r="E59" s="564" t="s">
        <v>335</v>
      </c>
      <c r="F59" s="564"/>
      <c r="G59" s="564"/>
      <c r="H59" s="564"/>
      <c r="I59" s="564"/>
      <c r="J59" s="564"/>
      <c r="K59" s="564"/>
      <c r="L59" s="564"/>
      <c r="M59" s="564"/>
      <c r="N59" s="564"/>
      <c r="O59" s="564"/>
      <c r="P59" s="188">
        <v>0</v>
      </c>
      <c r="Q59" s="189">
        <f t="shared" ref="Q59:Q60" si="50">VLOOKUP(E59,Leave_Benefits,2,0)</f>
        <v>0</v>
      </c>
      <c r="R59" s="36">
        <f t="shared" ref="R59:R60" si="51">VLOOKUP(E59,Leave_Benefits,4,0)</f>
        <v>0</v>
      </c>
      <c r="S59" s="190">
        <v>0</v>
      </c>
      <c r="T59" s="115">
        <f t="shared" ref="T59:T60" si="52">P59*(1+Q59)*S59</f>
        <v>0</v>
      </c>
      <c r="U59" s="190">
        <v>0</v>
      </c>
      <c r="V59" s="115">
        <f t="shared" ref="V59:V60" si="53">P59*(1+Q59)*U59*R59</f>
        <v>0</v>
      </c>
      <c r="W59" s="190">
        <v>0</v>
      </c>
      <c r="X59" s="115">
        <f t="shared" ref="X59:X60" si="54">P59*(1+Q59)*W59*(R59^2)</f>
        <v>0</v>
      </c>
      <c r="Y59" s="116">
        <f>SUM(T59+V59+X59)</f>
        <v>0</v>
      </c>
      <c r="Z59" s="91"/>
    </row>
    <row r="60" spans="1:34" s="132" customFormat="1" ht="15" customHeight="1">
      <c r="A60" s="167"/>
      <c r="B60" s="167"/>
      <c r="C60" s="479">
        <f>S60+U60+W60</f>
        <v>0</v>
      </c>
      <c r="D60" s="15"/>
      <c r="E60" s="564" t="s">
        <v>335</v>
      </c>
      <c r="F60" s="564"/>
      <c r="G60" s="564"/>
      <c r="H60" s="564"/>
      <c r="I60" s="564"/>
      <c r="J60" s="564"/>
      <c r="K60" s="564"/>
      <c r="L60" s="564"/>
      <c r="M60" s="564"/>
      <c r="N60" s="564"/>
      <c r="O60" s="564"/>
      <c r="P60" s="188">
        <v>0</v>
      </c>
      <c r="Q60" s="189">
        <f t="shared" si="50"/>
        <v>0</v>
      </c>
      <c r="R60" s="36">
        <f t="shared" si="51"/>
        <v>0</v>
      </c>
      <c r="S60" s="190">
        <v>0</v>
      </c>
      <c r="T60" s="115">
        <f t="shared" si="52"/>
        <v>0</v>
      </c>
      <c r="U60" s="190">
        <v>0</v>
      </c>
      <c r="V60" s="115">
        <f t="shared" si="53"/>
        <v>0</v>
      </c>
      <c r="W60" s="190">
        <v>0</v>
      </c>
      <c r="X60" s="115">
        <f t="shared" si="54"/>
        <v>0</v>
      </c>
      <c r="Y60" s="116">
        <f>SUM(T60+V60+X60)</f>
        <v>0</v>
      </c>
      <c r="Z60" s="91"/>
    </row>
    <row r="61" spans="1:34" s="132" customFormat="1" ht="15" customHeight="1">
      <c r="A61" s="167"/>
      <c r="B61" s="167"/>
      <c r="C61" s="555"/>
      <c r="D61" s="547"/>
      <c r="E61" s="547"/>
      <c r="F61" s="547"/>
      <c r="G61" s="547"/>
      <c r="H61" s="547"/>
      <c r="I61" s="547"/>
      <c r="J61" s="547"/>
      <c r="K61" s="547"/>
      <c r="L61" s="547"/>
      <c r="M61" s="547"/>
      <c r="N61" s="548"/>
      <c r="O61" s="627" t="s">
        <v>134</v>
      </c>
      <c r="P61" s="677"/>
      <c r="Q61" s="677"/>
      <c r="R61" s="678"/>
      <c r="S61" s="672">
        <f>SUM(T59:T60)</f>
        <v>0</v>
      </c>
      <c r="T61" s="673"/>
      <c r="U61" s="672">
        <f>SUM(V59:V60)</f>
        <v>0</v>
      </c>
      <c r="V61" s="673"/>
      <c r="W61" s="672">
        <f>SUM(X59:X60)</f>
        <v>0</v>
      </c>
      <c r="X61" s="673"/>
      <c r="Y61" s="138">
        <f>SUM(S61:X61)</f>
        <v>0</v>
      </c>
      <c r="Z61" s="91"/>
    </row>
    <row r="62" spans="1:34" s="132" customFormat="1" ht="30.75" customHeight="1">
      <c r="A62" s="151">
        <v>1900</v>
      </c>
      <c r="B62" s="167"/>
      <c r="C62" s="669"/>
      <c r="D62" s="564"/>
      <c r="E62" s="564"/>
      <c r="F62" s="564"/>
      <c r="G62" s="564"/>
      <c r="H62" s="564"/>
      <c r="I62" s="564"/>
      <c r="J62" s="564"/>
      <c r="K62" s="564"/>
      <c r="L62" s="564"/>
      <c r="M62" s="564"/>
      <c r="N62" s="564"/>
      <c r="O62" s="564"/>
      <c r="P62" s="564"/>
      <c r="Q62" s="14" t="s">
        <v>135</v>
      </c>
      <c r="R62" s="34"/>
      <c r="S62" s="191"/>
      <c r="T62" s="192"/>
      <c r="U62" s="193"/>
      <c r="V62" s="192"/>
      <c r="W62" s="193"/>
      <c r="X62" s="192"/>
      <c r="Y62" s="129"/>
      <c r="Z62" s="91"/>
    </row>
    <row r="63" spans="1:34" s="132" customFormat="1" ht="15" customHeight="1">
      <c r="A63" s="167"/>
      <c r="B63" s="167"/>
      <c r="C63" s="669"/>
      <c r="D63" s="564"/>
      <c r="E63" s="564"/>
      <c r="F63" s="564"/>
      <c r="G63" s="564"/>
      <c r="H63" s="564"/>
      <c r="I63" s="564"/>
      <c r="J63" s="564"/>
      <c r="K63" s="564"/>
      <c r="L63" s="564"/>
      <c r="M63" s="564"/>
      <c r="N63" s="564"/>
      <c r="O63" s="564"/>
      <c r="P63" s="564"/>
      <c r="Q63" s="189">
        <f>VLOOKUP(E59,Leave_Benefits,3,0)</f>
        <v>0</v>
      </c>
      <c r="R63" s="34"/>
      <c r="S63" s="589">
        <f>T59*Q63</f>
        <v>0</v>
      </c>
      <c r="T63" s="590"/>
      <c r="U63" s="589">
        <f>V59*Q63</f>
        <v>0</v>
      </c>
      <c r="V63" s="590"/>
      <c r="W63" s="589">
        <f>X59*Q63</f>
        <v>0</v>
      </c>
      <c r="X63" s="590"/>
      <c r="Y63" s="116">
        <f>SUM(T63+V63+X63)</f>
        <v>0</v>
      </c>
      <c r="Z63" s="91"/>
    </row>
    <row r="64" spans="1:34" s="132" customFormat="1" ht="15" customHeight="1">
      <c r="A64" s="167"/>
      <c r="B64" s="167"/>
      <c r="C64" s="669"/>
      <c r="D64" s="564"/>
      <c r="E64" s="564"/>
      <c r="F64" s="564"/>
      <c r="G64" s="564"/>
      <c r="H64" s="564"/>
      <c r="I64" s="564"/>
      <c r="J64" s="564"/>
      <c r="K64" s="564"/>
      <c r="L64" s="564"/>
      <c r="M64" s="564"/>
      <c r="N64" s="564"/>
      <c r="O64" s="564"/>
      <c r="P64" s="564"/>
      <c r="Q64" s="189">
        <f>VLOOKUP(E60,Leave_Benefits,3,0)</f>
        <v>0</v>
      </c>
      <c r="R64" s="34"/>
      <c r="S64" s="589">
        <f>T60*Q64</f>
        <v>0</v>
      </c>
      <c r="T64" s="590"/>
      <c r="U64" s="589">
        <f>V60*Q64</f>
        <v>0</v>
      </c>
      <c r="V64" s="590"/>
      <c r="W64" s="589">
        <f>X60*Q64</f>
        <v>0</v>
      </c>
      <c r="X64" s="590"/>
      <c r="Y64" s="116">
        <f>SUM(T64+V64+X64)</f>
        <v>0</v>
      </c>
      <c r="Z64" s="91"/>
    </row>
    <row r="65" spans="1:30" s="132" customFormat="1" ht="15" customHeight="1">
      <c r="A65" s="167"/>
      <c r="B65" s="167"/>
      <c r="C65" s="556"/>
      <c r="D65" s="557"/>
      <c r="E65" s="557"/>
      <c r="F65" s="557"/>
      <c r="G65" s="557"/>
      <c r="H65" s="557"/>
      <c r="I65" s="557"/>
      <c r="J65" s="557"/>
      <c r="K65" s="557"/>
      <c r="L65" s="557"/>
      <c r="M65" s="557"/>
      <c r="N65" s="558"/>
      <c r="O65" s="627" t="s">
        <v>136</v>
      </c>
      <c r="P65" s="625"/>
      <c r="Q65" s="625"/>
      <c r="R65" s="626"/>
      <c r="S65" s="596">
        <f>SUM(S63:T64)</f>
        <v>0</v>
      </c>
      <c r="T65" s="595"/>
      <c r="U65" s="596">
        <f>SUM(U63:V64)</f>
        <v>0</v>
      </c>
      <c r="V65" s="595"/>
      <c r="W65" s="596">
        <f>SUM(W63:X64)</f>
        <v>0</v>
      </c>
      <c r="X65" s="595"/>
      <c r="Y65" s="138">
        <f>SUM(S65:X65)</f>
        <v>0</v>
      </c>
      <c r="Z65" s="91"/>
    </row>
    <row r="66" spans="1:30" s="132" customFormat="1" ht="15" customHeight="1">
      <c r="A66" s="167"/>
      <c r="B66" s="167"/>
      <c r="C66" s="194"/>
      <c r="D66" s="567" t="s">
        <v>358</v>
      </c>
      <c r="E66" s="681"/>
      <c r="F66" s="681"/>
      <c r="G66" s="681"/>
      <c r="H66" s="681"/>
      <c r="I66" s="681"/>
      <c r="J66" s="714"/>
      <c r="K66" s="714"/>
      <c r="L66" s="714"/>
      <c r="M66" s="714"/>
      <c r="N66" s="714"/>
      <c r="O66" s="714"/>
      <c r="P66" s="714"/>
      <c r="Q66" s="714"/>
      <c r="R66" s="715"/>
      <c r="S66" s="708">
        <f>SUM(S61+S65)</f>
        <v>0</v>
      </c>
      <c r="T66" s="696"/>
      <c r="U66" s="708">
        <f>SUM(U61+U65)</f>
        <v>0</v>
      </c>
      <c r="V66" s="696"/>
      <c r="W66" s="708">
        <f>SUM(W61+W65)</f>
        <v>0</v>
      </c>
      <c r="X66" s="696"/>
      <c r="Y66" s="195">
        <f>SUM(S66:X66)</f>
        <v>0</v>
      </c>
      <c r="Z66" s="91"/>
    </row>
    <row r="67" spans="1:30" s="91" customFormat="1" ht="15" customHeight="1">
      <c r="A67" s="151">
        <v>2000</v>
      </c>
      <c r="B67" s="151"/>
      <c r="C67" s="152" t="s">
        <v>291</v>
      </c>
      <c r="D67" s="99"/>
      <c r="E67" s="635" t="s">
        <v>219</v>
      </c>
      <c r="F67" s="635"/>
      <c r="G67" s="635"/>
      <c r="H67" s="635"/>
      <c r="I67" s="635"/>
      <c r="J67" s="635"/>
      <c r="K67" s="635"/>
      <c r="L67" s="635"/>
      <c r="M67" s="635"/>
      <c r="N67" s="635"/>
      <c r="O67" s="635" t="s">
        <v>371</v>
      </c>
      <c r="P67" s="711" t="s">
        <v>372</v>
      </c>
      <c r="Q67" s="635" t="s">
        <v>76</v>
      </c>
      <c r="R67" s="704" t="s">
        <v>352</v>
      </c>
      <c r="S67" s="154"/>
      <c r="T67" s="155"/>
      <c r="U67" s="154"/>
      <c r="V67" s="155"/>
      <c r="W67" s="154"/>
      <c r="X67" s="155"/>
      <c r="Y67" s="156"/>
      <c r="Z67" s="157"/>
      <c r="AC67" s="38"/>
      <c r="AD67" s="38"/>
    </row>
    <row r="68" spans="1:30" s="50" customFormat="1" ht="30.95" customHeight="1">
      <c r="A68" s="72"/>
      <c r="B68" s="72"/>
      <c r="C68" s="120" t="s">
        <v>53</v>
      </c>
      <c r="D68" s="73" t="s">
        <v>182</v>
      </c>
      <c r="E68" s="465" t="str">
        <f>S7</f>
        <v>Year 1</v>
      </c>
      <c r="F68" s="465" t="str">
        <f>U7</f>
        <v>Year 2</v>
      </c>
      <c r="G68" s="465" t="str">
        <f>W7</f>
        <v>Year 3</v>
      </c>
      <c r="H68" s="465"/>
      <c r="I68" s="465"/>
      <c r="J68" s="77"/>
      <c r="K68" s="77"/>
      <c r="L68" s="77"/>
      <c r="M68" s="77"/>
      <c r="N68" s="77"/>
      <c r="O68" s="601"/>
      <c r="P68" s="712"/>
      <c r="Q68" s="633"/>
      <c r="R68" s="705"/>
      <c r="S68" s="159"/>
      <c r="T68" s="128"/>
      <c r="U68" s="160"/>
      <c r="V68" s="128"/>
      <c r="W68" s="160"/>
      <c r="X68" s="128"/>
      <c r="Y68" s="129"/>
      <c r="Z68" s="92"/>
      <c r="AC68" s="38"/>
      <c r="AD68" s="38"/>
    </row>
    <row r="69" spans="1:30" s="50" customFormat="1" ht="15" customHeight="1">
      <c r="A69" s="72"/>
      <c r="B69" s="72"/>
      <c r="C69" s="71" t="s">
        <v>350</v>
      </c>
      <c r="D69" s="667" t="s">
        <v>373</v>
      </c>
      <c r="E69" s="66"/>
      <c r="F69" s="66"/>
      <c r="G69" s="66"/>
      <c r="H69" s="66"/>
      <c r="I69" s="66"/>
      <c r="J69" s="66"/>
      <c r="K69" s="66"/>
      <c r="L69" s="66"/>
      <c r="M69" s="66"/>
      <c r="N69" s="66"/>
      <c r="O69" s="597"/>
      <c r="P69" s="66"/>
      <c r="Q69" s="66"/>
      <c r="R69" s="64">
        <f t="shared" ref="R69:R100" si="55">VLOOKUP(C69,TravelIncrease,2,0)</f>
        <v>1.1000000000000001</v>
      </c>
      <c r="S69" s="589">
        <f>E69*P69*Q69</f>
        <v>0</v>
      </c>
      <c r="T69" s="590"/>
      <c r="U69" s="589">
        <f>F69*P69*Q69*R69</f>
        <v>0</v>
      </c>
      <c r="V69" s="590"/>
      <c r="W69" s="589">
        <f>G69*P69*Q69*(R69^2)</f>
        <v>0</v>
      </c>
      <c r="X69" s="590"/>
      <c r="Y69" s="116">
        <f>SUM(S69+U69+W69)</f>
        <v>0</v>
      </c>
      <c r="Z69" s="92"/>
      <c r="AC69" s="38"/>
      <c r="AD69" s="38"/>
    </row>
    <row r="70" spans="1:30" s="50" customFormat="1" ht="15" customHeight="1">
      <c r="A70" s="72"/>
      <c r="B70" s="72"/>
      <c r="C70" s="71" t="s">
        <v>262</v>
      </c>
      <c r="D70" s="667"/>
      <c r="E70" s="66"/>
      <c r="F70" s="66"/>
      <c r="G70" s="66"/>
      <c r="H70" s="66"/>
      <c r="I70" s="66"/>
      <c r="J70" s="66"/>
      <c r="K70" s="66"/>
      <c r="L70" s="66"/>
      <c r="M70" s="66"/>
      <c r="N70" s="66"/>
      <c r="O70" s="597"/>
      <c r="P70" s="66"/>
      <c r="Q70" s="66"/>
      <c r="R70" s="64">
        <f t="shared" si="55"/>
        <v>1</v>
      </c>
      <c r="S70" s="589">
        <f t="shared" ref="S70:S100" si="56">E70*P70*Q70</f>
        <v>0</v>
      </c>
      <c r="T70" s="590"/>
      <c r="U70" s="589">
        <f t="shared" ref="U70:U100" si="57">F70*P70*Q70*R70</f>
        <v>0</v>
      </c>
      <c r="V70" s="590"/>
      <c r="W70" s="589">
        <f t="shared" ref="W70:W100" si="58">G70*P70*Q70*(R70^2)</f>
        <v>0</v>
      </c>
      <c r="X70" s="590"/>
      <c r="Y70" s="116">
        <f t="shared" ref="Y70:Y100" si="59">SUM(S70+U70+W70)</f>
        <v>0</v>
      </c>
      <c r="Z70" s="92"/>
      <c r="AC70" s="38"/>
      <c r="AD70" s="38"/>
    </row>
    <row r="71" spans="1:30" s="50" customFormat="1" ht="15" customHeight="1">
      <c r="A71" s="72"/>
      <c r="B71" s="72"/>
      <c r="C71" s="71" t="s">
        <v>28</v>
      </c>
      <c r="D71" s="667"/>
      <c r="E71" s="66"/>
      <c r="F71" s="66"/>
      <c r="G71" s="66"/>
      <c r="H71" s="66"/>
      <c r="I71" s="66"/>
      <c r="J71" s="66"/>
      <c r="K71" s="66"/>
      <c r="L71" s="66"/>
      <c r="M71" s="66"/>
      <c r="N71" s="66"/>
      <c r="O71" s="597"/>
      <c r="P71" s="66"/>
      <c r="Q71" s="66"/>
      <c r="R71" s="64">
        <f t="shared" si="55"/>
        <v>1</v>
      </c>
      <c r="S71" s="589">
        <f t="shared" si="56"/>
        <v>0</v>
      </c>
      <c r="T71" s="590"/>
      <c r="U71" s="589">
        <f t="shared" si="57"/>
        <v>0</v>
      </c>
      <c r="V71" s="590"/>
      <c r="W71" s="589">
        <f t="shared" si="58"/>
        <v>0</v>
      </c>
      <c r="X71" s="590"/>
      <c r="Y71" s="116">
        <f t="shared" si="59"/>
        <v>0</v>
      </c>
      <c r="Z71" s="92"/>
    </row>
    <row r="72" spans="1:30" s="50" customFormat="1" ht="15" customHeight="1">
      <c r="A72" s="72"/>
      <c r="B72" s="72"/>
      <c r="C72" s="71" t="s">
        <v>54</v>
      </c>
      <c r="D72" s="667"/>
      <c r="E72" s="66"/>
      <c r="F72" s="66"/>
      <c r="G72" s="66"/>
      <c r="H72" s="66"/>
      <c r="I72" s="66"/>
      <c r="J72" s="66"/>
      <c r="K72" s="66"/>
      <c r="L72" s="66"/>
      <c r="M72" s="66"/>
      <c r="N72" s="66"/>
      <c r="O72" s="597"/>
      <c r="P72" s="66"/>
      <c r="Q72" s="66"/>
      <c r="R72" s="64">
        <f t="shared" si="55"/>
        <v>1.1000000000000001</v>
      </c>
      <c r="S72" s="589">
        <f t="shared" si="56"/>
        <v>0</v>
      </c>
      <c r="T72" s="590"/>
      <c r="U72" s="589">
        <f t="shared" si="57"/>
        <v>0</v>
      </c>
      <c r="V72" s="590"/>
      <c r="W72" s="589">
        <f t="shared" si="58"/>
        <v>0</v>
      </c>
      <c r="X72" s="590"/>
      <c r="Y72" s="116">
        <f t="shared" si="59"/>
        <v>0</v>
      </c>
      <c r="Z72" s="92"/>
    </row>
    <row r="73" spans="1:30" s="50" customFormat="1" ht="15" customHeight="1">
      <c r="A73" s="72"/>
      <c r="B73" s="72"/>
      <c r="C73" s="71" t="s">
        <v>350</v>
      </c>
      <c r="D73" s="667" t="s">
        <v>373</v>
      </c>
      <c r="E73" s="66"/>
      <c r="F73" s="66"/>
      <c r="G73" s="66"/>
      <c r="H73" s="66"/>
      <c r="I73" s="66"/>
      <c r="J73" s="66"/>
      <c r="K73" s="66"/>
      <c r="L73" s="66"/>
      <c r="M73" s="66"/>
      <c r="N73" s="66"/>
      <c r="O73" s="597"/>
      <c r="P73" s="66"/>
      <c r="Q73" s="66"/>
      <c r="R73" s="64">
        <f t="shared" si="55"/>
        <v>1.1000000000000001</v>
      </c>
      <c r="S73" s="589">
        <f t="shared" si="56"/>
        <v>0</v>
      </c>
      <c r="T73" s="590"/>
      <c r="U73" s="589">
        <f t="shared" si="57"/>
        <v>0</v>
      </c>
      <c r="V73" s="590"/>
      <c r="W73" s="589">
        <f t="shared" si="58"/>
        <v>0</v>
      </c>
      <c r="X73" s="590"/>
      <c r="Y73" s="116">
        <f t="shared" si="59"/>
        <v>0</v>
      </c>
      <c r="Z73" s="92"/>
    </row>
    <row r="74" spans="1:30" s="50" customFormat="1" ht="15" customHeight="1">
      <c r="A74" s="72"/>
      <c r="B74" s="72"/>
      <c r="C74" s="71" t="s">
        <v>262</v>
      </c>
      <c r="D74" s="667"/>
      <c r="E74" s="66"/>
      <c r="F74" s="66"/>
      <c r="G74" s="66"/>
      <c r="H74" s="66"/>
      <c r="I74" s="66"/>
      <c r="J74" s="66"/>
      <c r="K74" s="66"/>
      <c r="L74" s="66"/>
      <c r="M74" s="66"/>
      <c r="N74" s="66"/>
      <c r="O74" s="597"/>
      <c r="P74" s="66"/>
      <c r="Q74" s="66"/>
      <c r="R74" s="64">
        <f t="shared" si="55"/>
        <v>1</v>
      </c>
      <c r="S74" s="589">
        <f t="shared" si="56"/>
        <v>0</v>
      </c>
      <c r="T74" s="590"/>
      <c r="U74" s="589">
        <f t="shared" si="57"/>
        <v>0</v>
      </c>
      <c r="V74" s="590"/>
      <c r="W74" s="589">
        <f t="shared" si="58"/>
        <v>0</v>
      </c>
      <c r="X74" s="590"/>
      <c r="Y74" s="116">
        <f t="shared" si="59"/>
        <v>0</v>
      </c>
      <c r="Z74" s="92"/>
    </row>
    <row r="75" spans="1:30" s="50" customFormat="1" ht="15" customHeight="1">
      <c r="A75" s="72"/>
      <c r="B75" s="72"/>
      <c r="C75" s="71" t="s">
        <v>28</v>
      </c>
      <c r="D75" s="667"/>
      <c r="E75" s="66"/>
      <c r="F75" s="66"/>
      <c r="G75" s="66"/>
      <c r="H75" s="66"/>
      <c r="I75" s="66"/>
      <c r="J75" s="66"/>
      <c r="K75" s="66"/>
      <c r="L75" s="66"/>
      <c r="M75" s="66"/>
      <c r="N75" s="66"/>
      <c r="O75" s="597"/>
      <c r="P75" s="66"/>
      <c r="Q75" s="66"/>
      <c r="R75" s="64">
        <f t="shared" si="55"/>
        <v>1</v>
      </c>
      <c r="S75" s="589">
        <f t="shared" si="56"/>
        <v>0</v>
      </c>
      <c r="T75" s="590"/>
      <c r="U75" s="589">
        <f t="shared" si="57"/>
        <v>0</v>
      </c>
      <c r="V75" s="590"/>
      <c r="W75" s="589">
        <f t="shared" si="58"/>
        <v>0</v>
      </c>
      <c r="X75" s="590"/>
      <c r="Y75" s="116">
        <f t="shared" si="59"/>
        <v>0</v>
      </c>
      <c r="Z75" s="92"/>
      <c r="AC75" s="38"/>
    </row>
    <row r="76" spans="1:30" s="50" customFormat="1" ht="15" customHeight="1">
      <c r="A76" s="72"/>
      <c r="B76" s="72"/>
      <c r="C76" s="71" t="s">
        <v>54</v>
      </c>
      <c r="D76" s="667"/>
      <c r="E76" s="66"/>
      <c r="F76" s="66"/>
      <c r="G76" s="66"/>
      <c r="H76" s="66"/>
      <c r="I76" s="66"/>
      <c r="J76" s="66"/>
      <c r="K76" s="66"/>
      <c r="L76" s="66"/>
      <c r="M76" s="66"/>
      <c r="N76" s="66"/>
      <c r="O76" s="597"/>
      <c r="P76" s="66"/>
      <c r="Q76" s="66"/>
      <c r="R76" s="64">
        <f t="shared" si="55"/>
        <v>1.1000000000000001</v>
      </c>
      <c r="S76" s="589">
        <f t="shared" si="56"/>
        <v>0</v>
      </c>
      <c r="T76" s="590"/>
      <c r="U76" s="589">
        <f t="shared" si="57"/>
        <v>0</v>
      </c>
      <c r="V76" s="590"/>
      <c r="W76" s="589">
        <f t="shared" si="58"/>
        <v>0</v>
      </c>
      <c r="X76" s="590"/>
      <c r="Y76" s="116">
        <f t="shared" si="59"/>
        <v>0</v>
      </c>
      <c r="Z76" s="92"/>
      <c r="AC76" s="38"/>
    </row>
    <row r="77" spans="1:30" s="50" customFormat="1" ht="15" customHeight="1">
      <c r="A77" s="72"/>
      <c r="B77" s="72"/>
      <c r="C77" s="71" t="s">
        <v>350</v>
      </c>
      <c r="D77" s="667" t="s">
        <v>373</v>
      </c>
      <c r="E77" s="66"/>
      <c r="F77" s="66"/>
      <c r="G77" s="66"/>
      <c r="H77" s="66"/>
      <c r="I77" s="66"/>
      <c r="J77" s="66"/>
      <c r="K77" s="66"/>
      <c r="L77" s="66"/>
      <c r="M77" s="66"/>
      <c r="N77" s="66"/>
      <c r="O77" s="597"/>
      <c r="P77" s="66"/>
      <c r="Q77" s="66"/>
      <c r="R77" s="64">
        <f t="shared" si="55"/>
        <v>1.1000000000000001</v>
      </c>
      <c r="S77" s="589">
        <f t="shared" si="56"/>
        <v>0</v>
      </c>
      <c r="T77" s="590"/>
      <c r="U77" s="589">
        <f t="shared" si="57"/>
        <v>0</v>
      </c>
      <c r="V77" s="590"/>
      <c r="W77" s="589">
        <f t="shared" si="58"/>
        <v>0</v>
      </c>
      <c r="X77" s="590"/>
      <c r="Y77" s="116">
        <f t="shared" si="59"/>
        <v>0</v>
      </c>
      <c r="Z77" s="92"/>
      <c r="AC77" s="38"/>
    </row>
    <row r="78" spans="1:30" s="50" customFormat="1" ht="15" customHeight="1">
      <c r="A78" s="72"/>
      <c r="B78" s="72"/>
      <c r="C78" s="71" t="s">
        <v>262</v>
      </c>
      <c r="D78" s="667"/>
      <c r="E78" s="66"/>
      <c r="F78" s="66"/>
      <c r="G78" s="66"/>
      <c r="H78" s="66"/>
      <c r="I78" s="66"/>
      <c r="J78" s="66"/>
      <c r="K78" s="66"/>
      <c r="L78" s="66"/>
      <c r="M78" s="66"/>
      <c r="N78" s="66"/>
      <c r="O78" s="597"/>
      <c r="P78" s="66"/>
      <c r="Q78" s="66"/>
      <c r="R78" s="64">
        <f t="shared" si="55"/>
        <v>1</v>
      </c>
      <c r="S78" s="589">
        <f t="shared" si="56"/>
        <v>0</v>
      </c>
      <c r="T78" s="590"/>
      <c r="U78" s="589">
        <f t="shared" si="57"/>
        <v>0</v>
      </c>
      <c r="V78" s="590"/>
      <c r="W78" s="589">
        <f t="shared" si="58"/>
        <v>0</v>
      </c>
      <c r="X78" s="590"/>
      <c r="Y78" s="116">
        <f t="shared" si="59"/>
        <v>0</v>
      </c>
      <c r="Z78" s="92"/>
      <c r="AC78" s="38"/>
    </row>
    <row r="79" spans="1:30" s="50" customFormat="1" ht="15" customHeight="1">
      <c r="A79" s="72"/>
      <c r="B79" s="72"/>
      <c r="C79" s="71" t="s">
        <v>28</v>
      </c>
      <c r="D79" s="667"/>
      <c r="E79" s="66"/>
      <c r="F79" s="66"/>
      <c r="G79" s="66"/>
      <c r="H79" s="66"/>
      <c r="I79" s="66"/>
      <c r="J79" s="66"/>
      <c r="K79" s="66"/>
      <c r="L79" s="66"/>
      <c r="M79" s="66"/>
      <c r="N79" s="66"/>
      <c r="O79" s="597"/>
      <c r="P79" s="66"/>
      <c r="Q79" s="66"/>
      <c r="R79" s="64">
        <f t="shared" si="55"/>
        <v>1</v>
      </c>
      <c r="S79" s="589">
        <f t="shared" si="56"/>
        <v>0</v>
      </c>
      <c r="T79" s="590"/>
      <c r="U79" s="589">
        <f t="shared" si="57"/>
        <v>0</v>
      </c>
      <c r="V79" s="590"/>
      <c r="W79" s="589">
        <f t="shared" si="58"/>
        <v>0</v>
      </c>
      <c r="X79" s="590"/>
      <c r="Y79" s="116">
        <f t="shared" si="59"/>
        <v>0</v>
      </c>
      <c r="Z79" s="92"/>
      <c r="AC79" s="38"/>
    </row>
    <row r="80" spans="1:30" s="50" customFormat="1" ht="15" customHeight="1">
      <c r="A80" s="72"/>
      <c r="B80" s="72"/>
      <c r="C80" s="71" t="s">
        <v>54</v>
      </c>
      <c r="D80" s="667"/>
      <c r="E80" s="66"/>
      <c r="F80" s="66"/>
      <c r="G80" s="66"/>
      <c r="H80" s="66"/>
      <c r="I80" s="66"/>
      <c r="J80" s="66"/>
      <c r="K80" s="66"/>
      <c r="L80" s="66"/>
      <c r="M80" s="66"/>
      <c r="N80" s="66"/>
      <c r="O80" s="597"/>
      <c r="P80" s="66"/>
      <c r="Q80" s="66"/>
      <c r="R80" s="64">
        <f t="shared" si="55"/>
        <v>1.1000000000000001</v>
      </c>
      <c r="S80" s="589">
        <f t="shared" si="56"/>
        <v>0</v>
      </c>
      <c r="T80" s="590"/>
      <c r="U80" s="589">
        <f t="shared" si="57"/>
        <v>0</v>
      </c>
      <c r="V80" s="590"/>
      <c r="W80" s="589">
        <f t="shared" si="58"/>
        <v>0</v>
      </c>
      <c r="X80" s="590"/>
      <c r="Y80" s="116">
        <f t="shared" si="59"/>
        <v>0</v>
      </c>
      <c r="Z80" s="92"/>
      <c r="AC80" s="38"/>
    </row>
    <row r="81" spans="1:30" s="50" customFormat="1" ht="15" customHeight="1">
      <c r="A81" s="72"/>
      <c r="B81" s="72"/>
      <c r="C81" s="71" t="s">
        <v>350</v>
      </c>
      <c r="D81" s="667" t="s">
        <v>373</v>
      </c>
      <c r="E81" s="66"/>
      <c r="F81" s="66"/>
      <c r="G81" s="66"/>
      <c r="H81" s="66"/>
      <c r="I81" s="66"/>
      <c r="J81" s="66"/>
      <c r="K81" s="66"/>
      <c r="L81" s="66"/>
      <c r="M81" s="66"/>
      <c r="N81" s="66"/>
      <c r="O81" s="597"/>
      <c r="P81" s="66"/>
      <c r="Q81" s="66"/>
      <c r="R81" s="64">
        <f t="shared" si="55"/>
        <v>1.1000000000000001</v>
      </c>
      <c r="S81" s="589">
        <f t="shared" si="56"/>
        <v>0</v>
      </c>
      <c r="T81" s="590"/>
      <c r="U81" s="589">
        <f t="shared" si="57"/>
        <v>0</v>
      </c>
      <c r="V81" s="590"/>
      <c r="W81" s="589">
        <f t="shared" si="58"/>
        <v>0</v>
      </c>
      <c r="X81" s="590"/>
      <c r="Y81" s="116">
        <f t="shared" si="59"/>
        <v>0</v>
      </c>
      <c r="Z81" s="92"/>
      <c r="AC81" s="38"/>
    </row>
    <row r="82" spans="1:30" s="50" customFormat="1" ht="15" customHeight="1">
      <c r="A82" s="72"/>
      <c r="B82" s="72"/>
      <c r="C82" s="71" t="s">
        <v>262</v>
      </c>
      <c r="D82" s="667"/>
      <c r="E82" s="66"/>
      <c r="F82" s="66"/>
      <c r="G82" s="66"/>
      <c r="H82" s="66"/>
      <c r="I82" s="66"/>
      <c r="J82" s="66"/>
      <c r="K82" s="66"/>
      <c r="L82" s="66"/>
      <c r="M82" s="66"/>
      <c r="N82" s="66"/>
      <c r="O82" s="597"/>
      <c r="P82" s="66"/>
      <c r="Q82" s="66"/>
      <c r="R82" s="64">
        <f t="shared" si="55"/>
        <v>1</v>
      </c>
      <c r="S82" s="589">
        <f t="shared" si="56"/>
        <v>0</v>
      </c>
      <c r="T82" s="590"/>
      <c r="U82" s="589">
        <f t="shared" si="57"/>
        <v>0</v>
      </c>
      <c r="V82" s="590"/>
      <c r="W82" s="589">
        <f t="shared" si="58"/>
        <v>0</v>
      </c>
      <c r="X82" s="590"/>
      <c r="Y82" s="116">
        <f t="shared" si="59"/>
        <v>0</v>
      </c>
      <c r="Z82" s="92"/>
      <c r="AC82" s="38"/>
    </row>
    <row r="83" spans="1:30" s="50" customFormat="1" ht="15" customHeight="1">
      <c r="A83" s="72"/>
      <c r="B83" s="72"/>
      <c r="C83" s="71" t="s">
        <v>28</v>
      </c>
      <c r="D83" s="667"/>
      <c r="E83" s="66"/>
      <c r="F83" s="66"/>
      <c r="G83" s="66"/>
      <c r="H83" s="66"/>
      <c r="I83" s="66"/>
      <c r="J83" s="66"/>
      <c r="K83" s="66"/>
      <c r="L83" s="66"/>
      <c r="M83" s="66"/>
      <c r="N83" s="66"/>
      <c r="O83" s="597"/>
      <c r="P83" s="66"/>
      <c r="Q83" s="66"/>
      <c r="R83" s="64">
        <f t="shared" si="55"/>
        <v>1</v>
      </c>
      <c r="S83" s="589">
        <f t="shared" si="56"/>
        <v>0</v>
      </c>
      <c r="T83" s="590"/>
      <c r="U83" s="589">
        <f t="shared" si="57"/>
        <v>0</v>
      </c>
      <c r="V83" s="590"/>
      <c r="W83" s="589">
        <f t="shared" si="58"/>
        <v>0</v>
      </c>
      <c r="X83" s="590"/>
      <c r="Y83" s="116">
        <f t="shared" si="59"/>
        <v>0</v>
      </c>
      <c r="Z83" s="92"/>
      <c r="AC83" s="38"/>
    </row>
    <row r="84" spans="1:30" s="50" customFormat="1" ht="15" customHeight="1">
      <c r="A84" s="72"/>
      <c r="B84" s="72"/>
      <c r="C84" s="71" t="s">
        <v>54</v>
      </c>
      <c r="D84" s="667"/>
      <c r="E84" s="66"/>
      <c r="F84" s="66"/>
      <c r="G84" s="66"/>
      <c r="H84" s="66"/>
      <c r="I84" s="66"/>
      <c r="J84" s="66"/>
      <c r="K84" s="66"/>
      <c r="L84" s="66"/>
      <c r="M84" s="66"/>
      <c r="N84" s="66"/>
      <c r="O84" s="597"/>
      <c r="P84" s="66"/>
      <c r="Q84" s="66"/>
      <c r="R84" s="64">
        <f t="shared" si="55"/>
        <v>1.1000000000000001</v>
      </c>
      <c r="S84" s="589">
        <f t="shared" si="56"/>
        <v>0</v>
      </c>
      <c r="T84" s="590"/>
      <c r="U84" s="589">
        <f t="shared" si="57"/>
        <v>0</v>
      </c>
      <c r="V84" s="590"/>
      <c r="W84" s="589">
        <f t="shared" si="58"/>
        <v>0</v>
      </c>
      <c r="X84" s="590"/>
      <c r="Y84" s="116">
        <f t="shared" si="59"/>
        <v>0</v>
      </c>
      <c r="Z84" s="92"/>
      <c r="AC84" s="38"/>
    </row>
    <row r="85" spans="1:30" s="50" customFormat="1" ht="15" customHeight="1">
      <c r="A85" s="72"/>
      <c r="B85" s="72"/>
      <c r="C85" s="71" t="s">
        <v>350</v>
      </c>
      <c r="D85" s="667" t="s">
        <v>373</v>
      </c>
      <c r="E85" s="66"/>
      <c r="F85" s="66"/>
      <c r="G85" s="66"/>
      <c r="H85" s="66"/>
      <c r="I85" s="66"/>
      <c r="J85" s="66"/>
      <c r="K85" s="66"/>
      <c r="L85" s="66"/>
      <c r="M85" s="66"/>
      <c r="N85" s="66"/>
      <c r="O85" s="597"/>
      <c r="P85" s="66"/>
      <c r="Q85" s="66"/>
      <c r="R85" s="64">
        <f t="shared" si="55"/>
        <v>1.1000000000000001</v>
      </c>
      <c r="S85" s="589">
        <f t="shared" si="56"/>
        <v>0</v>
      </c>
      <c r="T85" s="590"/>
      <c r="U85" s="589">
        <f t="shared" si="57"/>
        <v>0</v>
      </c>
      <c r="V85" s="590"/>
      <c r="W85" s="589">
        <f t="shared" si="58"/>
        <v>0</v>
      </c>
      <c r="X85" s="590"/>
      <c r="Y85" s="116">
        <f t="shared" si="59"/>
        <v>0</v>
      </c>
      <c r="Z85" s="92"/>
      <c r="AC85" s="38"/>
      <c r="AD85" s="38"/>
    </row>
    <row r="86" spans="1:30" s="50" customFormat="1" ht="15" customHeight="1">
      <c r="A86" s="72"/>
      <c r="B86" s="72"/>
      <c r="C86" s="71" t="s">
        <v>262</v>
      </c>
      <c r="D86" s="667"/>
      <c r="E86" s="66"/>
      <c r="F86" s="66"/>
      <c r="G86" s="66"/>
      <c r="H86" s="66"/>
      <c r="I86" s="66"/>
      <c r="J86" s="66"/>
      <c r="K86" s="66"/>
      <c r="L86" s="66"/>
      <c r="M86" s="66"/>
      <c r="N86" s="66"/>
      <c r="O86" s="597"/>
      <c r="P86" s="66"/>
      <c r="Q86" s="66"/>
      <c r="R86" s="64">
        <f t="shared" si="55"/>
        <v>1</v>
      </c>
      <c r="S86" s="589">
        <f t="shared" si="56"/>
        <v>0</v>
      </c>
      <c r="T86" s="590"/>
      <c r="U86" s="589">
        <f t="shared" si="57"/>
        <v>0</v>
      </c>
      <c r="V86" s="590"/>
      <c r="W86" s="589">
        <f t="shared" si="58"/>
        <v>0</v>
      </c>
      <c r="X86" s="590"/>
      <c r="Y86" s="116">
        <f t="shared" si="59"/>
        <v>0</v>
      </c>
      <c r="Z86" s="92"/>
    </row>
    <row r="87" spans="1:30" s="50" customFormat="1" ht="15" customHeight="1">
      <c r="A87" s="72"/>
      <c r="B87" s="72"/>
      <c r="C87" s="71" t="s">
        <v>28</v>
      </c>
      <c r="D87" s="667"/>
      <c r="E87" s="66"/>
      <c r="F87" s="66"/>
      <c r="G87" s="66"/>
      <c r="H87" s="66"/>
      <c r="I87" s="66"/>
      <c r="J87" s="66"/>
      <c r="K87" s="66"/>
      <c r="L87" s="66"/>
      <c r="M87" s="66"/>
      <c r="N87" s="66"/>
      <c r="O87" s="597"/>
      <c r="P87" s="66"/>
      <c r="Q87" s="66"/>
      <c r="R87" s="64">
        <f t="shared" si="55"/>
        <v>1</v>
      </c>
      <c r="S87" s="589">
        <f t="shared" si="56"/>
        <v>0</v>
      </c>
      <c r="T87" s="590"/>
      <c r="U87" s="589">
        <f t="shared" si="57"/>
        <v>0</v>
      </c>
      <c r="V87" s="590"/>
      <c r="W87" s="589">
        <f t="shared" si="58"/>
        <v>0</v>
      </c>
      <c r="X87" s="590"/>
      <c r="Y87" s="116">
        <f t="shared" si="59"/>
        <v>0</v>
      </c>
      <c r="Z87" s="92"/>
    </row>
    <row r="88" spans="1:30" s="50" customFormat="1" ht="15" customHeight="1">
      <c r="A88" s="72"/>
      <c r="B88" s="72"/>
      <c r="C88" s="71" t="s">
        <v>54</v>
      </c>
      <c r="D88" s="667"/>
      <c r="E88" s="66"/>
      <c r="F88" s="66"/>
      <c r="G88" s="66"/>
      <c r="H88" s="66"/>
      <c r="I88" s="66"/>
      <c r="J88" s="66"/>
      <c r="K88" s="66"/>
      <c r="L88" s="66"/>
      <c r="M88" s="66"/>
      <c r="N88" s="66"/>
      <c r="O88" s="597"/>
      <c r="P88" s="66"/>
      <c r="Q88" s="66"/>
      <c r="R88" s="64">
        <f t="shared" si="55"/>
        <v>1.1000000000000001</v>
      </c>
      <c r="S88" s="589">
        <f t="shared" si="56"/>
        <v>0</v>
      </c>
      <c r="T88" s="590"/>
      <c r="U88" s="589">
        <f t="shared" si="57"/>
        <v>0</v>
      </c>
      <c r="V88" s="590"/>
      <c r="W88" s="589">
        <f t="shared" si="58"/>
        <v>0</v>
      </c>
      <c r="X88" s="590"/>
      <c r="Y88" s="116">
        <f t="shared" si="59"/>
        <v>0</v>
      </c>
      <c r="Z88" s="92"/>
    </row>
    <row r="89" spans="1:30" s="50" customFormat="1" ht="15" customHeight="1">
      <c r="A89" s="72"/>
      <c r="B89" s="72"/>
      <c r="C89" s="71" t="s">
        <v>350</v>
      </c>
      <c r="D89" s="667" t="s">
        <v>373</v>
      </c>
      <c r="E89" s="66"/>
      <c r="F89" s="66"/>
      <c r="G89" s="66"/>
      <c r="H89" s="66"/>
      <c r="I89" s="66"/>
      <c r="J89" s="66"/>
      <c r="K89" s="66"/>
      <c r="L89" s="66"/>
      <c r="M89" s="66"/>
      <c r="N89" s="66"/>
      <c r="O89" s="597"/>
      <c r="P89" s="66"/>
      <c r="Q89" s="66"/>
      <c r="R89" s="64">
        <f t="shared" si="55"/>
        <v>1.1000000000000001</v>
      </c>
      <c r="S89" s="589">
        <f t="shared" si="56"/>
        <v>0</v>
      </c>
      <c r="T89" s="590"/>
      <c r="U89" s="589">
        <f t="shared" si="57"/>
        <v>0</v>
      </c>
      <c r="V89" s="590"/>
      <c r="W89" s="589">
        <f t="shared" si="58"/>
        <v>0</v>
      </c>
      <c r="X89" s="590"/>
      <c r="Y89" s="116">
        <f t="shared" si="59"/>
        <v>0</v>
      </c>
      <c r="Z89" s="92"/>
    </row>
    <row r="90" spans="1:30" s="50" customFormat="1" ht="15" customHeight="1">
      <c r="A90" s="72"/>
      <c r="B90" s="72"/>
      <c r="C90" s="71" t="s">
        <v>262</v>
      </c>
      <c r="D90" s="667"/>
      <c r="E90" s="66"/>
      <c r="F90" s="66"/>
      <c r="G90" s="66"/>
      <c r="H90" s="66"/>
      <c r="I90" s="66"/>
      <c r="J90" s="66"/>
      <c r="K90" s="66"/>
      <c r="L90" s="66"/>
      <c r="M90" s="66"/>
      <c r="N90" s="66"/>
      <c r="O90" s="597"/>
      <c r="P90" s="66"/>
      <c r="Q90" s="66"/>
      <c r="R90" s="64">
        <f t="shared" si="55"/>
        <v>1</v>
      </c>
      <c r="S90" s="589">
        <f t="shared" si="56"/>
        <v>0</v>
      </c>
      <c r="T90" s="590"/>
      <c r="U90" s="589">
        <f t="shared" si="57"/>
        <v>0</v>
      </c>
      <c r="V90" s="590"/>
      <c r="W90" s="589">
        <f t="shared" si="58"/>
        <v>0</v>
      </c>
      <c r="X90" s="590"/>
      <c r="Y90" s="116">
        <f t="shared" si="59"/>
        <v>0</v>
      </c>
      <c r="Z90" s="92"/>
      <c r="AC90" s="38"/>
    </row>
    <row r="91" spans="1:30" s="50" customFormat="1" ht="15" customHeight="1">
      <c r="A91" s="72"/>
      <c r="B91" s="72"/>
      <c r="C91" s="71" t="s">
        <v>28</v>
      </c>
      <c r="D91" s="667"/>
      <c r="E91" s="66"/>
      <c r="F91" s="66"/>
      <c r="G91" s="66"/>
      <c r="H91" s="66"/>
      <c r="I91" s="66"/>
      <c r="J91" s="66"/>
      <c r="K91" s="66"/>
      <c r="L91" s="66"/>
      <c r="M91" s="66"/>
      <c r="N91" s="66"/>
      <c r="O91" s="597"/>
      <c r="P91" s="66"/>
      <c r="Q91" s="66"/>
      <c r="R91" s="64">
        <f t="shared" si="55"/>
        <v>1</v>
      </c>
      <c r="S91" s="589">
        <f t="shared" si="56"/>
        <v>0</v>
      </c>
      <c r="T91" s="590"/>
      <c r="U91" s="589">
        <f t="shared" si="57"/>
        <v>0</v>
      </c>
      <c r="V91" s="590"/>
      <c r="W91" s="589">
        <f t="shared" si="58"/>
        <v>0</v>
      </c>
      <c r="X91" s="590"/>
      <c r="Y91" s="116">
        <f t="shared" si="59"/>
        <v>0</v>
      </c>
      <c r="Z91" s="92"/>
      <c r="AC91" s="38"/>
    </row>
    <row r="92" spans="1:30" s="50" customFormat="1" ht="15" customHeight="1">
      <c r="A92" s="72"/>
      <c r="B92" s="72"/>
      <c r="C92" s="71" t="s">
        <v>54</v>
      </c>
      <c r="D92" s="667"/>
      <c r="E92" s="66"/>
      <c r="F92" s="66"/>
      <c r="G92" s="66"/>
      <c r="H92" s="66"/>
      <c r="I92" s="66"/>
      <c r="J92" s="66"/>
      <c r="K92" s="66"/>
      <c r="L92" s="66"/>
      <c r="M92" s="66"/>
      <c r="N92" s="66"/>
      <c r="O92" s="597"/>
      <c r="P92" s="66"/>
      <c r="Q92" s="66"/>
      <c r="R92" s="64">
        <f t="shared" si="55"/>
        <v>1.1000000000000001</v>
      </c>
      <c r="S92" s="589">
        <f t="shared" si="56"/>
        <v>0</v>
      </c>
      <c r="T92" s="590"/>
      <c r="U92" s="589">
        <f t="shared" si="57"/>
        <v>0</v>
      </c>
      <c r="V92" s="590"/>
      <c r="W92" s="589">
        <f t="shared" si="58"/>
        <v>0</v>
      </c>
      <c r="X92" s="590"/>
      <c r="Y92" s="116">
        <f t="shared" si="59"/>
        <v>0</v>
      </c>
      <c r="Z92" s="92"/>
      <c r="AC92" s="38"/>
    </row>
    <row r="93" spans="1:30" s="50" customFormat="1" ht="15" customHeight="1">
      <c r="A93" s="72"/>
      <c r="B93" s="72"/>
      <c r="C93" s="71" t="s">
        <v>350</v>
      </c>
      <c r="D93" s="667" t="s">
        <v>373</v>
      </c>
      <c r="E93" s="66"/>
      <c r="F93" s="66"/>
      <c r="G93" s="66"/>
      <c r="H93" s="66"/>
      <c r="I93" s="66"/>
      <c r="J93" s="66"/>
      <c r="K93" s="66"/>
      <c r="L93" s="66"/>
      <c r="M93" s="66"/>
      <c r="N93" s="66"/>
      <c r="O93" s="597"/>
      <c r="P93" s="66"/>
      <c r="Q93" s="66"/>
      <c r="R93" s="64">
        <f t="shared" si="55"/>
        <v>1.1000000000000001</v>
      </c>
      <c r="S93" s="589">
        <f t="shared" si="56"/>
        <v>0</v>
      </c>
      <c r="T93" s="590"/>
      <c r="U93" s="589">
        <f t="shared" si="57"/>
        <v>0</v>
      </c>
      <c r="V93" s="590"/>
      <c r="W93" s="589">
        <f t="shared" si="58"/>
        <v>0</v>
      </c>
      <c r="X93" s="590"/>
      <c r="Y93" s="116">
        <f t="shared" si="59"/>
        <v>0</v>
      </c>
      <c r="Z93" s="92"/>
      <c r="AC93" s="38"/>
    </row>
    <row r="94" spans="1:30" s="50" customFormat="1" ht="15" customHeight="1">
      <c r="A94" s="72"/>
      <c r="B94" s="72"/>
      <c r="C94" s="71" t="s">
        <v>262</v>
      </c>
      <c r="D94" s="667"/>
      <c r="E94" s="66"/>
      <c r="F94" s="66"/>
      <c r="G94" s="66"/>
      <c r="H94" s="66"/>
      <c r="I94" s="66"/>
      <c r="J94" s="66"/>
      <c r="K94" s="66"/>
      <c r="L94" s="66"/>
      <c r="M94" s="66"/>
      <c r="N94" s="66"/>
      <c r="O94" s="597"/>
      <c r="P94" s="66"/>
      <c r="Q94" s="66"/>
      <c r="R94" s="64">
        <f t="shared" si="55"/>
        <v>1</v>
      </c>
      <c r="S94" s="589">
        <f t="shared" si="56"/>
        <v>0</v>
      </c>
      <c r="T94" s="590"/>
      <c r="U94" s="589">
        <f t="shared" si="57"/>
        <v>0</v>
      </c>
      <c r="V94" s="590"/>
      <c r="W94" s="589">
        <f t="shared" si="58"/>
        <v>0</v>
      </c>
      <c r="X94" s="590"/>
      <c r="Y94" s="116">
        <f t="shared" si="59"/>
        <v>0</v>
      </c>
      <c r="Z94" s="92"/>
      <c r="AC94" s="38"/>
    </row>
    <row r="95" spans="1:30" s="50" customFormat="1" ht="15" customHeight="1">
      <c r="A95" s="72"/>
      <c r="B95" s="72"/>
      <c r="C95" s="71" t="s">
        <v>28</v>
      </c>
      <c r="D95" s="667"/>
      <c r="E95" s="66"/>
      <c r="F95" s="66"/>
      <c r="G95" s="66"/>
      <c r="H95" s="66"/>
      <c r="I95" s="66"/>
      <c r="J95" s="66"/>
      <c r="K95" s="66"/>
      <c r="L95" s="66"/>
      <c r="M95" s="66"/>
      <c r="N95" s="66"/>
      <c r="O95" s="597"/>
      <c r="P95" s="66"/>
      <c r="Q95" s="66"/>
      <c r="R95" s="64">
        <f t="shared" si="55"/>
        <v>1</v>
      </c>
      <c r="S95" s="589">
        <f t="shared" si="56"/>
        <v>0</v>
      </c>
      <c r="T95" s="590"/>
      <c r="U95" s="589">
        <f t="shared" si="57"/>
        <v>0</v>
      </c>
      <c r="V95" s="590"/>
      <c r="W95" s="589">
        <f t="shared" si="58"/>
        <v>0</v>
      </c>
      <c r="X95" s="590"/>
      <c r="Y95" s="116">
        <f t="shared" si="59"/>
        <v>0</v>
      </c>
      <c r="Z95" s="92"/>
      <c r="AC95" s="38"/>
    </row>
    <row r="96" spans="1:30" s="50" customFormat="1" ht="15" customHeight="1">
      <c r="A96" s="72"/>
      <c r="B96" s="72"/>
      <c r="C96" s="71" t="s">
        <v>54</v>
      </c>
      <c r="D96" s="667"/>
      <c r="E96" s="66"/>
      <c r="F96" s="66"/>
      <c r="G96" s="66"/>
      <c r="H96" s="66"/>
      <c r="I96" s="66"/>
      <c r="J96" s="66"/>
      <c r="K96" s="66"/>
      <c r="L96" s="66"/>
      <c r="M96" s="66"/>
      <c r="N96" s="66"/>
      <c r="O96" s="597"/>
      <c r="P96" s="66"/>
      <c r="Q96" s="66"/>
      <c r="R96" s="64">
        <f t="shared" si="55"/>
        <v>1.1000000000000001</v>
      </c>
      <c r="S96" s="589">
        <f t="shared" si="56"/>
        <v>0</v>
      </c>
      <c r="T96" s="590"/>
      <c r="U96" s="589">
        <f t="shared" si="57"/>
        <v>0</v>
      </c>
      <c r="V96" s="590"/>
      <c r="W96" s="589">
        <f t="shared" si="58"/>
        <v>0</v>
      </c>
      <c r="X96" s="590"/>
      <c r="Y96" s="116">
        <f t="shared" si="59"/>
        <v>0</v>
      </c>
      <c r="Z96" s="92"/>
      <c r="AC96" s="38"/>
    </row>
    <row r="97" spans="1:30" s="50" customFormat="1" ht="15" customHeight="1">
      <c r="A97" s="72"/>
      <c r="B97" s="72"/>
      <c r="C97" s="71" t="s">
        <v>350</v>
      </c>
      <c r="D97" s="667" t="s">
        <v>373</v>
      </c>
      <c r="E97" s="66"/>
      <c r="F97" s="66"/>
      <c r="G97" s="66"/>
      <c r="H97" s="66"/>
      <c r="I97" s="66"/>
      <c r="J97" s="66"/>
      <c r="K97" s="66"/>
      <c r="L97" s="66"/>
      <c r="M97" s="66"/>
      <c r="N97" s="66"/>
      <c r="O97" s="597"/>
      <c r="P97" s="66"/>
      <c r="Q97" s="66"/>
      <c r="R97" s="64">
        <f t="shared" si="55"/>
        <v>1.1000000000000001</v>
      </c>
      <c r="S97" s="589">
        <f t="shared" si="56"/>
        <v>0</v>
      </c>
      <c r="T97" s="590"/>
      <c r="U97" s="589">
        <f t="shared" si="57"/>
        <v>0</v>
      </c>
      <c r="V97" s="590"/>
      <c r="W97" s="589">
        <f t="shared" si="58"/>
        <v>0</v>
      </c>
      <c r="X97" s="590"/>
      <c r="Y97" s="116">
        <f t="shared" si="59"/>
        <v>0</v>
      </c>
      <c r="Z97" s="92"/>
      <c r="AC97" s="38"/>
    </row>
    <row r="98" spans="1:30" s="50" customFormat="1" ht="15" customHeight="1">
      <c r="A98" s="72"/>
      <c r="B98" s="72"/>
      <c r="C98" s="71" t="s">
        <v>262</v>
      </c>
      <c r="D98" s="667"/>
      <c r="E98" s="66"/>
      <c r="F98" s="66"/>
      <c r="G98" s="66"/>
      <c r="H98" s="66"/>
      <c r="I98" s="66"/>
      <c r="J98" s="66"/>
      <c r="K98" s="66"/>
      <c r="L98" s="66"/>
      <c r="M98" s="66"/>
      <c r="N98" s="66"/>
      <c r="O98" s="597"/>
      <c r="P98" s="66"/>
      <c r="Q98" s="66"/>
      <c r="R98" s="64">
        <f t="shared" si="55"/>
        <v>1</v>
      </c>
      <c r="S98" s="589">
        <f t="shared" si="56"/>
        <v>0</v>
      </c>
      <c r="T98" s="590"/>
      <c r="U98" s="589">
        <f t="shared" si="57"/>
        <v>0</v>
      </c>
      <c r="V98" s="590"/>
      <c r="W98" s="589">
        <f t="shared" si="58"/>
        <v>0</v>
      </c>
      <c r="X98" s="590"/>
      <c r="Y98" s="116">
        <f t="shared" si="59"/>
        <v>0</v>
      </c>
      <c r="Z98" s="92"/>
      <c r="AC98" s="38"/>
    </row>
    <row r="99" spans="1:30" s="50" customFormat="1" ht="15" customHeight="1">
      <c r="A99" s="72"/>
      <c r="B99" s="72"/>
      <c r="C99" s="71" t="s">
        <v>28</v>
      </c>
      <c r="D99" s="667"/>
      <c r="E99" s="66"/>
      <c r="F99" s="66"/>
      <c r="G99" s="66"/>
      <c r="H99" s="66"/>
      <c r="I99" s="66"/>
      <c r="J99" s="66"/>
      <c r="K99" s="66"/>
      <c r="L99" s="66"/>
      <c r="M99" s="66"/>
      <c r="N99" s="66"/>
      <c r="O99" s="597"/>
      <c r="P99" s="66"/>
      <c r="Q99" s="66"/>
      <c r="R99" s="64">
        <f t="shared" si="55"/>
        <v>1</v>
      </c>
      <c r="S99" s="589">
        <f t="shared" si="56"/>
        <v>0</v>
      </c>
      <c r="T99" s="590"/>
      <c r="U99" s="589">
        <f t="shared" si="57"/>
        <v>0</v>
      </c>
      <c r="V99" s="590"/>
      <c r="W99" s="589">
        <f t="shared" si="58"/>
        <v>0</v>
      </c>
      <c r="X99" s="590"/>
      <c r="Y99" s="116">
        <f t="shared" si="59"/>
        <v>0</v>
      </c>
      <c r="Z99" s="92"/>
      <c r="AC99" s="38"/>
    </row>
    <row r="100" spans="1:30" s="50" customFormat="1" ht="15" customHeight="1">
      <c r="A100" s="72"/>
      <c r="B100" s="72"/>
      <c r="C100" s="71" t="s">
        <v>54</v>
      </c>
      <c r="D100" s="667"/>
      <c r="E100" s="66"/>
      <c r="F100" s="66"/>
      <c r="G100" s="66"/>
      <c r="H100" s="66"/>
      <c r="I100" s="66"/>
      <c r="J100" s="66"/>
      <c r="K100" s="66"/>
      <c r="L100" s="66"/>
      <c r="M100" s="66"/>
      <c r="N100" s="66"/>
      <c r="O100" s="597"/>
      <c r="P100" s="66"/>
      <c r="Q100" s="66"/>
      <c r="R100" s="64">
        <f t="shared" si="55"/>
        <v>1.1000000000000001</v>
      </c>
      <c r="S100" s="589">
        <f t="shared" si="56"/>
        <v>0</v>
      </c>
      <c r="T100" s="590"/>
      <c r="U100" s="589">
        <f t="shared" si="57"/>
        <v>0</v>
      </c>
      <c r="V100" s="590"/>
      <c r="W100" s="589">
        <f t="shared" si="58"/>
        <v>0</v>
      </c>
      <c r="X100" s="590"/>
      <c r="Y100" s="116">
        <f t="shared" si="59"/>
        <v>0</v>
      </c>
      <c r="Z100" s="92"/>
      <c r="AC100" s="38"/>
      <c r="AD100" s="38"/>
    </row>
    <row r="101" spans="1:30" s="50" customFormat="1" ht="15" customHeight="1">
      <c r="A101" s="72"/>
      <c r="B101" s="72"/>
      <c r="C101" s="133"/>
      <c r="D101" s="47"/>
      <c r="E101" s="73"/>
      <c r="F101" s="73"/>
      <c r="G101" s="73"/>
      <c r="H101" s="73"/>
      <c r="I101" s="73"/>
      <c r="J101" s="73"/>
      <c r="K101" s="73"/>
      <c r="L101" s="73"/>
      <c r="M101" s="73"/>
      <c r="N101" s="73"/>
      <c r="O101" s="627" t="s">
        <v>184</v>
      </c>
      <c r="P101" s="628"/>
      <c r="Q101" s="628"/>
      <c r="R101" s="629"/>
      <c r="S101" s="596">
        <f>SUM(S69:S100)</f>
        <v>0</v>
      </c>
      <c r="T101" s="595"/>
      <c r="U101" s="596">
        <f>SUM(U69:U100)</f>
        <v>0</v>
      </c>
      <c r="V101" s="595"/>
      <c r="W101" s="596">
        <f>SUM(W69:W100)</f>
        <v>0</v>
      </c>
      <c r="X101" s="595"/>
      <c r="Y101" s="119">
        <f>SUM(S101:X101)</f>
        <v>0</v>
      </c>
      <c r="Z101" s="92"/>
      <c r="AC101" s="38"/>
    </row>
    <row r="102" spans="1:30" s="50" customFormat="1" ht="14.25" customHeight="1">
      <c r="A102" s="72"/>
      <c r="B102" s="72"/>
      <c r="C102" s="133"/>
      <c r="D102" s="47"/>
      <c r="E102" s="631" t="s">
        <v>219</v>
      </c>
      <c r="F102" s="631"/>
      <c r="G102" s="631"/>
      <c r="H102" s="631"/>
      <c r="I102" s="631"/>
      <c r="J102" s="631"/>
      <c r="K102" s="631"/>
      <c r="L102" s="631"/>
      <c r="M102" s="631"/>
      <c r="N102" s="631"/>
      <c r="O102" s="635" t="s">
        <v>371</v>
      </c>
      <c r="P102" s="711" t="s">
        <v>372</v>
      </c>
      <c r="Q102" s="635" t="s">
        <v>76</v>
      </c>
      <c r="R102" s="704" t="s">
        <v>352</v>
      </c>
      <c r="S102" s="162"/>
      <c r="T102" s="163"/>
      <c r="U102" s="162"/>
      <c r="V102" s="163"/>
      <c r="W102" s="162"/>
      <c r="X102" s="163"/>
      <c r="Y102" s="164"/>
      <c r="Z102" s="92"/>
      <c r="AC102" s="38"/>
    </row>
    <row r="103" spans="1:30" s="50" customFormat="1" ht="33.950000000000003" customHeight="1">
      <c r="A103" s="72"/>
      <c r="B103" s="72"/>
      <c r="C103" s="120" t="s">
        <v>77</v>
      </c>
      <c r="D103" s="73" t="s">
        <v>182</v>
      </c>
      <c r="E103" s="465" t="str">
        <f>S7</f>
        <v>Year 1</v>
      </c>
      <c r="F103" s="465" t="str">
        <f>U7</f>
        <v>Year 2</v>
      </c>
      <c r="G103" s="465" t="str">
        <f>W7</f>
        <v>Year 3</v>
      </c>
      <c r="H103" s="465" t="e">
        <f>#REF!</f>
        <v>#REF!</v>
      </c>
      <c r="I103" s="465" t="e">
        <f>#REF!</f>
        <v>#REF!</v>
      </c>
      <c r="J103" s="77"/>
      <c r="K103" s="77"/>
      <c r="L103" s="77"/>
      <c r="M103" s="77"/>
      <c r="N103" s="77"/>
      <c r="O103" s="601"/>
      <c r="P103" s="712"/>
      <c r="Q103" s="633"/>
      <c r="R103" s="705"/>
      <c r="S103" s="159"/>
      <c r="T103" s="128"/>
      <c r="U103" s="159"/>
      <c r="V103" s="128"/>
      <c r="W103" s="159"/>
      <c r="X103" s="128"/>
      <c r="Y103" s="129"/>
      <c r="Z103" s="92"/>
      <c r="AC103" s="38"/>
    </row>
    <row r="104" spans="1:30" ht="15" customHeight="1">
      <c r="C104" s="71" t="s">
        <v>350</v>
      </c>
      <c r="D104" s="667" t="s">
        <v>373</v>
      </c>
      <c r="E104" s="66"/>
      <c r="F104" s="66"/>
      <c r="G104" s="66"/>
      <c r="H104" s="66"/>
      <c r="I104" s="66"/>
      <c r="J104" s="66"/>
      <c r="K104" s="66"/>
      <c r="L104" s="66"/>
      <c r="M104" s="66"/>
      <c r="N104" s="66"/>
      <c r="O104" s="597"/>
      <c r="P104" s="66"/>
      <c r="Q104" s="66"/>
      <c r="R104" s="64">
        <f t="shared" ref="R104:R111" si="60">VLOOKUP(C104,TravelIncrease,2,0)</f>
        <v>1.1000000000000001</v>
      </c>
      <c r="S104" s="589">
        <f>E104*P104*Q104</f>
        <v>0</v>
      </c>
      <c r="T104" s="590"/>
      <c r="U104" s="589">
        <f>F104*P104*Q104*R104</f>
        <v>0</v>
      </c>
      <c r="V104" s="590"/>
      <c r="W104" s="589">
        <f>G104*P104*Q104*(R104^2)</f>
        <v>0</v>
      </c>
      <c r="X104" s="590"/>
      <c r="Y104" s="116">
        <f>SUM(S104+U104+W104)</f>
        <v>0</v>
      </c>
      <c r="Z104" s="117"/>
    </row>
    <row r="105" spans="1:30" ht="15" customHeight="1">
      <c r="C105" s="71" t="s">
        <v>262</v>
      </c>
      <c r="D105" s="667"/>
      <c r="E105" s="66"/>
      <c r="F105" s="66"/>
      <c r="G105" s="66"/>
      <c r="H105" s="66"/>
      <c r="I105" s="66"/>
      <c r="J105" s="66"/>
      <c r="K105" s="66"/>
      <c r="L105" s="66"/>
      <c r="M105" s="66"/>
      <c r="N105" s="66"/>
      <c r="O105" s="597"/>
      <c r="P105" s="66"/>
      <c r="Q105" s="66"/>
      <c r="R105" s="64">
        <f t="shared" si="60"/>
        <v>1</v>
      </c>
      <c r="S105" s="589">
        <f t="shared" ref="S105:S111" si="61">E105*P105*Q105</f>
        <v>0</v>
      </c>
      <c r="T105" s="590"/>
      <c r="U105" s="589">
        <f t="shared" ref="U105:U111" si="62">F105*P105*Q105*R105</f>
        <v>0</v>
      </c>
      <c r="V105" s="590"/>
      <c r="W105" s="589">
        <f t="shared" ref="W105:W111" si="63">G105*P105*Q105*(R105^2)</f>
        <v>0</v>
      </c>
      <c r="X105" s="590"/>
      <c r="Y105" s="116">
        <f t="shared" ref="Y105:Y111" si="64">SUM(S105+U105+W105)</f>
        <v>0</v>
      </c>
      <c r="Z105" s="117"/>
    </row>
    <row r="106" spans="1:30" ht="15" customHeight="1">
      <c r="C106" s="71" t="s">
        <v>28</v>
      </c>
      <c r="D106" s="667"/>
      <c r="E106" s="66"/>
      <c r="F106" s="66"/>
      <c r="G106" s="66"/>
      <c r="H106" s="66"/>
      <c r="I106" s="66"/>
      <c r="J106" s="66"/>
      <c r="K106" s="66"/>
      <c r="L106" s="66"/>
      <c r="M106" s="66"/>
      <c r="N106" s="66"/>
      <c r="O106" s="597"/>
      <c r="P106" s="66"/>
      <c r="Q106" s="66"/>
      <c r="R106" s="64">
        <f t="shared" si="60"/>
        <v>1</v>
      </c>
      <c r="S106" s="589">
        <f t="shared" si="61"/>
        <v>0</v>
      </c>
      <c r="T106" s="590"/>
      <c r="U106" s="589">
        <f t="shared" si="62"/>
        <v>0</v>
      </c>
      <c r="V106" s="590"/>
      <c r="W106" s="589">
        <f t="shared" si="63"/>
        <v>0</v>
      </c>
      <c r="X106" s="590"/>
      <c r="Y106" s="116">
        <f t="shared" si="64"/>
        <v>0</v>
      </c>
      <c r="Z106" s="117"/>
    </row>
    <row r="107" spans="1:30" ht="15" customHeight="1">
      <c r="C107" s="71" t="s">
        <v>54</v>
      </c>
      <c r="D107" s="667"/>
      <c r="E107" s="66"/>
      <c r="F107" s="66"/>
      <c r="G107" s="66"/>
      <c r="H107" s="66"/>
      <c r="I107" s="66"/>
      <c r="J107" s="66"/>
      <c r="K107" s="66"/>
      <c r="L107" s="66"/>
      <c r="M107" s="66"/>
      <c r="N107" s="66"/>
      <c r="O107" s="597"/>
      <c r="P107" s="66"/>
      <c r="Q107" s="66"/>
      <c r="R107" s="64">
        <f t="shared" si="60"/>
        <v>1.1000000000000001</v>
      </c>
      <c r="S107" s="589">
        <f t="shared" si="61"/>
        <v>0</v>
      </c>
      <c r="T107" s="590"/>
      <c r="U107" s="589">
        <f t="shared" si="62"/>
        <v>0</v>
      </c>
      <c r="V107" s="590"/>
      <c r="W107" s="589">
        <f t="shared" si="63"/>
        <v>0</v>
      </c>
      <c r="X107" s="590"/>
      <c r="Y107" s="116">
        <f t="shared" si="64"/>
        <v>0</v>
      </c>
      <c r="Z107" s="117"/>
    </row>
    <row r="108" spans="1:30" ht="15" customHeight="1">
      <c r="C108" s="71" t="s">
        <v>350</v>
      </c>
      <c r="D108" s="667" t="s">
        <v>373</v>
      </c>
      <c r="E108" s="66"/>
      <c r="F108" s="66"/>
      <c r="G108" s="66"/>
      <c r="H108" s="66"/>
      <c r="I108" s="66"/>
      <c r="J108" s="66"/>
      <c r="K108" s="66"/>
      <c r="L108" s="66"/>
      <c r="M108" s="66"/>
      <c r="N108" s="66"/>
      <c r="O108" s="597"/>
      <c r="P108" s="66"/>
      <c r="Q108" s="66"/>
      <c r="R108" s="64">
        <f t="shared" si="60"/>
        <v>1.1000000000000001</v>
      </c>
      <c r="S108" s="589">
        <f t="shared" si="61"/>
        <v>0</v>
      </c>
      <c r="T108" s="590"/>
      <c r="U108" s="589">
        <f t="shared" si="62"/>
        <v>0</v>
      </c>
      <c r="V108" s="590"/>
      <c r="W108" s="589">
        <f t="shared" si="63"/>
        <v>0</v>
      </c>
      <c r="X108" s="590"/>
      <c r="Y108" s="116">
        <f t="shared" si="64"/>
        <v>0</v>
      </c>
      <c r="Z108" s="117"/>
    </row>
    <row r="109" spans="1:30" ht="15" customHeight="1">
      <c r="C109" s="71" t="s">
        <v>262</v>
      </c>
      <c r="D109" s="667"/>
      <c r="E109" s="66"/>
      <c r="F109" s="66"/>
      <c r="G109" s="66"/>
      <c r="H109" s="66"/>
      <c r="I109" s="66"/>
      <c r="J109" s="66"/>
      <c r="K109" s="66"/>
      <c r="L109" s="66"/>
      <c r="M109" s="66"/>
      <c r="N109" s="66"/>
      <c r="O109" s="597"/>
      <c r="P109" s="66"/>
      <c r="Q109" s="66"/>
      <c r="R109" s="64">
        <f t="shared" si="60"/>
        <v>1</v>
      </c>
      <c r="S109" s="589">
        <f t="shared" si="61"/>
        <v>0</v>
      </c>
      <c r="T109" s="590"/>
      <c r="U109" s="589">
        <f t="shared" si="62"/>
        <v>0</v>
      </c>
      <c r="V109" s="590"/>
      <c r="W109" s="589">
        <f t="shared" si="63"/>
        <v>0</v>
      </c>
      <c r="X109" s="590"/>
      <c r="Y109" s="116">
        <f t="shared" si="64"/>
        <v>0</v>
      </c>
      <c r="Z109" s="117"/>
    </row>
    <row r="110" spans="1:30" ht="15" customHeight="1">
      <c r="C110" s="71" t="s">
        <v>28</v>
      </c>
      <c r="D110" s="667"/>
      <c r="E110" s="66"/>
      <c r="F110" s="66"/>
      <c r="G110" s="66"/>
      <c r="H110" s="66"/>
      <c r="I110" s="66"/>
      <c r="J110" s="66"/>
      <c r="K110" s="66"/>
      <c r="L110" s="66"/>
      <c r="M110" s="66"/>
      <c r="N110" s="66"/>
      <c r="O110" s="597"/>
      <c r="P110" s="66"/>
      <c r="Q110" s="66"/>
      <c r="R110" s="64">
        <f t="shared" si="60"/>
        <v>1</v>
      </c>
      <c r="S110" s="589">
        <f t="shared" si="61"/>
        <v>0</v>
      </c>
      <c r="T110" s="590"/>
      <c r="U110" s="589">
        <f t="shared" si="62"/>
        <v>0</v>
      </c>
      <c r="V110" s="590"/>
      <c r="W110" s="589">
        <f t="shared" si="63"/>
        <v>0</v>
      </c>
      <c r="X110" s="590"/>
      <c r="Y110" s="116">
        <f t="shared" si="64"/>
        <v>0</v>
      </c>
      <c r="Z110" s="117"/>
    </row>
    <row r="111" spans="1:30" ht="15" customHeight="1">
      <c r="C111" s="71" t="s">
        <v>54</v>
      </c>
      <c r="D111" s="667"/>
      <c r="E111" s="66"/>
      <c r="F111" s="66"/>
      <c r="G111" s="66"/>
      <c r="H111" s="66"/>
      <c r="I111" s="66"/>
      <c r="J111" s="66"/>
      <c r="K111" s="66"/>
      <c r="L111" s="66"/>
      <c r="M111" s="66"/>
      <c r="N111" s="66"/>
      <c r="O111" s="597"/>
      <c r="P111" s="66"/>
      <c r="Q111" s="66"/>
      <c r="R111" s="64">
        <f t="shared" si="60"/>
        <v>1.1000000000000001</v>
      </c>
      <c r="S111" s="589">
        <f t="shared" si="61"/>
        <v>0</v>
      </c>
      <c r="T111" s="590"/>
      <c r="U111" s="589">
        <f t="shared" si="62"/>
        <v>0</v>
      </c>
      <c r="V111" s="590"/>
      <c r="W111" s="589">
        <f t="shared" si="63"/>
        <v>0</v>
      </c>
      <c r="X111" s="590"/>
      <c r="Y111" s="116">
        <f t="shared" si="64"/>
        <v>0</v>
      </c>
      <c r="Z111" s="117"/>
    </row>
    <row r="112" spans="1:30" ht="15" customHeight="1">
      <c r="C112" s="133"/>
      <c r="D112" s="47"/>
      <c r="E112" s="47"/>
      <c r="F112" s="47"/>
      <c r="G112" s="47"/>
      <c r="H112" s="47"/>
      <c r="I112" s="47"/>
      <c r="J112" s="47"/>
      <c r="K112" s="47"/>
      <c r="L112" s="47"/>
      <c r="M112" s="47"/>
      <c r="N112" s="47"/>
      <c r="O112" s="627" t="s">
        <v>183</v>
      </c>
      <c r="P112" s="628"/>
      <c r="Q112" s="628"/>
      <c r="R112" s="629"/>
      <c r="S112" s="596">
        <f>SUM(S104:S111)</f>
        <v>0</v>
      </c>
      <c r="T112" s="595"/>
      <c r="U112" s="596">
        <f>SUM(U104:U111)</f>
        <v>0</v>
      </c>
      <c r="V112" s="595"/>
      <c r="W112" s="596">
        <f>SUM(W104:W111)</f>
        <v>0</v>
      </c>
      <c r="X112" s="595"/>
      <c r="Y112" s="138">
        <f>SUM(S112:X112)</f>
        <v>0</v>
      </c>
      <c r="Z112" s="117"/>
    </row>
    <row r="113" spans="1:29" s="50" customFormat="1" ht="15" customHeight="1">
      <c r="A113" s="72"/>
      <c r="B113" s="72"/>
      <c r="C113" s="566" t="s">
        <v>292</v>
      </c>
      <c r="D113" s="567"/>
      <c r="E113" s="567"/>
      <c r="F113" s="567"/>
      <c r="G113" s="567"/>
      <c r="H113" s="567"/>
      <c r="I113" s="567"/>
      <c r="J113" s="567"/>
      <c r="K113" s="567"/>
      <c r="L113" s="567"/>
      <c r="M113" s="567"/>
      <c r="N113" s="567"/>
      <c r="O113" s="567"/>
      <c r="P113" s="567"/>
      <c r="Q113" s="567"/>
      <c r="R113" s="568"/>
      <c r="S113" s="594">
        <f>SUM(S101,S112)</f>
        <v>0</v>
      </c>
      <c r="T113" s="595"/>
      <c r="U113" s="594">
        <f>SUM(U101,U112)</f>
        <v>0</v>
      </c>
      <c r="V113" s="595"/>
      <c r="W113" s="594">
        <f>SUM(W101,W112)</f>
        <v>0</v>
      </c>
      <c r="X113" s="595"/>
      <c r="Y113" s="150">
        <f>SUM(S113:X113)</f>
        <v>0</v>
      </c>
      <c r="Z113" s="92"/>
    </row>
    <row r="114" spans="1:29" ht="15" customHeight="1">
      <c r="A114" s="72">
        <v>3000</v>
      </c>
      <c r="B114" s="72"/>
      <c r="C114" s="569" t="s">
        <v>304</v>
      </c>
      <c r="D114" s="570"/>
      <c r="E114" s="593" t="s">
        <v>182</v>
      </c>
      <c r="F114" s="665"/>
      <c r="G114" s="665"/>
      <c r="H114" s="665"/>
      <c r="I114" s="665"/>
      <c r="J114" s="665"/>
      <c r="K114" s="665"/>
      <c r="L114" s="665"/>
      <c r="M114" s="665"/>
      <c r="N114" s="665"/>
      <c r="O114" s="665"/>
      <c r="P114" s="665"/>
      <c r="Q114" s="665"/>
      <c r="R114" s="666"/>
      <c r="S114" s="165"/>
      <c r="T114" s="166"/>
      <c r="U114" s="165"/>
      <c r="V114" s="166"/>
      <c r="W114" s="165"/>
      <c r="X114" s="166"/>
      <c r="Y114" s="156"/>
      <c r="Z114" s="117"/>
    </row>
    <row r="115" spans="1:29" ht="15" customHeight="1">
      <c r="C115" s="591" t="s">
        <v>48</v>
      </c>
      <c r="D115" s="564"/>
      <c r="E115" s="564"/>
      <c r="F115" s="564"/>
      <c r="G115" s="564"/>
      <c r="H115" s="564"/>
      <c r="I115" s="564"/>
      <c r="J115" s="564"/>
      <c r="K115" s="564"/>
      <c r="L115" s="564"/>
      <c r="M115" s="564"/>
      <c r="N115" s="564"/>
      <c r="O115" s="564"/>
      <c r="P115" s="564"/>
      <c r="Q115" s="564"/>
      <c r="R115" s="565"/>
      <c r="S115" s="589">
        <v>0</v>
      </c>
      <c r="T115" s="590"/>
      <c r="U115" s="589">
        <v>0</v>
      </c>
      <c r="V115" s="590"/>
      <c r="W115" s="589">
        <v>0</v>
      </c>
      <c r="X115" s="590"/>
      <c r="Y115" s="116">
        <f>SUM(S115+U115+W115)</f>
        <v>0</v>
      </c>
      <c r="Z115" s="117"/>
    </row>
    <row r="116" spans="1:29" ht="15" customHeight="1">
      <c r="C116" s="591" t="s">
        <v>48</v>
      </c>
      <c r="D116" s="564"/>
      <c r="E116" s="564"/>
      <c r="F116" s="564"/>
      <c r="G116" s="564"/>
      <c r="H116" s="564"/>
      <c r="I116" s="564"/>
      <c r="J116" s="564"/>
      <c r="K116" s="564"/>
      <c r="L116" s="564"/>
      <c r="M116" s="564"/>
      <c r="N116" s="564"/>
      <c r="O116" s="564"/>
      <c r="P116" s="564"/>
      <c r="Q116" s="564"/>
      <c r="R116" s="565"/>
      <c r="S116" s="589">
        <v>0</v>
      </c>
      <c r="T116" s="590"/>
      <c r="U116" s="589">
        <v>0</v>
      </c>
      <c r="V116" s="590"/>
      <c r="W116" s="589">
        <v>0</v>
      </c>
      <c r="X116" s="590"/>
      <c r="Y116" s="116">
        <f t="shared" ref="Y116:Y119" si="65">SUM(S116+U116+W116)</f>
        <v>0</v>
      </c>
      <c r="Z116" s="117"/>
    </row>
    <row r="117" spans="1:29" ht="15" customHeight="1">
      <c r="C117" s="591" t="s">
        <v>48</v>
      </c>
      <c r="D117" s="564"/>
      <c r="E117" s="564"/>
      <c r="F117" s="564"/>
      <c r="G117" s="564"/>
      <c r="H117" s="564"/>
      <c r="I117" s="564"/>
      <c r="J117" s="564"/>
      <c r="K117" s="564"/>
      <c r="L117" s="564"/>
      <c r="M117" s="564"/>
      <c r="N117" s="564"/>
      <c r="O117" s="564"/>
      <c r="P117" s="564"/>
      <c r="Q117" s="564"/>
      <c r="R117" s="565"/>
      <c r="S117" s="589">
        <v>0</v>
      </c>
      <c r="T117" s="590"/>
      <c r="U117" s="589">
        <v>0</v>
      </c>
      <c r="V117" s="590"/>
      <c r="W117" s="589">
        <v>0</v>
      </c>
      <c r="X117" s="590"/>
      <c r="Y117" s="116">
        <f t="shared" si="65"/>
        <v>0</v>
      </c>
      <c r="Z117" s="117"/>
    </row>
    <row r="118" spans="1:29" ht="15" customHeight="1">
      <c r="C118" s="591" t="s">
        <v>48</v>
      </c>
      <c r="D118" s="564"/>
      <c r="E118" s="564"/>
      <c r="F118" s="564"/>
      <c r="G118" s="564"/>
      <c r="H118" s="564"/>
      <c r="I118" s="564"/>
      <c r="J118" s="564"/>
      <c r="K118" s="564"/>
      <c r="L118" s="564"/>
      <c r="M118" s="564"/>
      <c r="N118" s="564"/>
      <c r="O118" s="564"/>
      <c r="P118" s="564"/>
      <c r="Q118" s="564"/>
      <c r="R118" s="565"/>
      <c r="S118" s="589">
        <v>0</v>
      </c>
      <c r="T118" s="590"/>
      <c r="U118" s="589">
        <v>0</v>
      </c>
      <c r="V118" s="590"/>
      <c r="W118" s="589">
        <v>0</v>
      </c>
      <c r="X118" s="590"/>
      <c r="Y118" s="116">
        <f t="shared" si="65"/>
        <v>0</v>
      </c>
      <c r="Z118" s="117"/>
    </row>
    <row r="119" spans="1:29" ht="15" customHeight="1">
      <c r="C119" s="591" t="s">
        <v>48</v>
      </c>
      <c r="D119" s="564"/>
      <c r="E119" s="564"/>
      <c r="F119" s="564"/>
      <c r="G119" s="564"/>
      <c r="H119" s="564"/>
      <c r="I119" s="564"/>
      <c r="J119" s="564"/>
      <c r="K119" s="564"/>
      <c r="L119" s="564"/>
      <c r="M119" s="564"/>
      <c r="N119" s="564"/>
      <c r="O119" s="564"/>
      <c r="P119" s="564"/>
      <c r="Q119" s="564"/>
      <c r="R119" s="565"/>
      <c r="S119" s="589">
        <v>0</v>
      </c>
      <c r="T119" s="590"/>
      <c r="U119" s="589">
        <v>0</v>
      </c>
      <c r="V119" s="590"/>
      <c r="W119" s="589">
        <v>0</v>
      </c>
      <c r="X119" s="590"/>
      <c r="Y119" s="116">
        <f t="shared" si="65"/>
        <v>0</v>
      </c>
      <c r="Z119" s="117"/>
    </row>
    <row r="120" spans="1:29" ht="15" customHeight="1">
      <c r="A120" s="662" t="s">
        <v>200</v>
      </c>
      <c r="C120" s="555"/>
      <c r="D120" s="547"/>
      <c r="E120" s="547"/>
      <c r="F120" s="547"/>
      <c r="G120" s="547"/>
      <c r="H120" s="547"/>
      <c r="I120" s="547"/>
      <c r="J120" s="547"/>
      <c r="K120" s="547"/>
      <c r="L120" s="547"/>
      <c r="M120" s="547"/>
      <c r="N120" s="548"/>
      <c r="O120" s="624" t="s">
        <v>3</v>
      </c>
      <c r="P120" s="628"/>
      <c r="Q120" s="628"/>
      <c r="R120" s="629"/>
      <c r="S120" s="596">
        <f>SUM(S115:S119)</f>
        <v>0</v>
      </c>
      <c r="T120" s="595"/>
      <c r="U120" s="596">
        <f>SUM(U115:U119)</f>
        <v>0</v>
      </c>
      <c r="V120" s="595"/>
      <c r="W120" s="596">
        <f>SUM(W115:W119)</f>
        <v>0</v>
      </c>
      <c r="X120" s="595"/>
      <c r="Y120" s="138">
        <f>SUM(S120:X120)</f>
        <v>0</v>
      </c>
      <c r="Z120" s="117"/>
    </row>
    <row r="121" spans="1:29" s="50" customFormat="1" ht="15" customHeight="1">
      <c r="A121" s="663"/>
      <c r="B121" s="72"/>
      <c r="C121" s="644" t="s">
        <v>347</v>
      </c>
      <c r="D121" s="602"/>
      <c r="E121" s="617"/>
      <c r="F121" s="564"/>
      <c r="G121" s="564"/>
      <c r="H121" s="564"/>
      <c r="I121" s="564"/>
      <c r="J121" s="564"/>
      <c r="K121" s="564"/>
      <c r="L121" s="564"/>
      <c r="M121" s="564"/>
      <c r="N121" s="564"/>
      <c r="O121" s="564"/>
      <c r="P121" s="564"/>
      <c r="Q121" s="564"/>
      <c r="R121" s="565"/>
      <c r="S121" s="159"/>
      <c r="T121" s="128"/>
      <c r="U121" s="160"/>
      <c r="V121" s="128"/>
      <c r="W121" s="160"/>
      <c r="X121" s="128"/>
      <c r="Y121" s="129"/>
      <c r="Z121" s="92"/>
    </row>
    <row r="122" spans="1:29" s="50" customFormat="1" ht="15" customHeight="1">
      <c r="A122" s="72"/>
      <c r="B122" s="72">
        <v>1</v>
      </c>
      <c r="C122" s="563"/>
      <c r="D122" s="564"/>
      <c r="E122" s="619"/>
      <c r="F122" s="564"/>
      <c r="G122" s="564"/>
      <c r="H122" s="564"/>
      <c r="I122" s="564"/>
      <c r="J122" s="564"/>
      <c r="K122" s="564"/>
      <c r="L122" s="564"/>
      <c r="M122" s="564"/>
      <c r="N122" s="564"/>
      <c r="O122" s="564"/>
      <c r="P122" s="564"/>
      <c r="Q122" s="564"/>
      <c r="R122" s="565"/>
      <c r="S122" s="589">
        <v>0</v>
      </c>
      <c r="T122" s="590"/>
      <c r="U122" s="589">
        <v>0</v>
      </c>
      <c r="V122" s="590"/>
      <c r="W122" s="589">
        <v>0</v>
      </c>
      <c r="X122" s="590"/>
      <c r="Y122" s="116">
        <f>SUM(S122+U122+W122)</f>
        <v>0</v>
      </c>
      <c r="Z122" s="92"/>
    </row>
    <row r="123" spans="1:29" s="50" customFormat="1" ht="15" customHeight="1">
      <c r="A123" s="72"/>
      <c r="B123" s="72">
        <v>2</v>
      </c>
      <c r="C123" s="563"/>
      <c r="D123" s="564"/>
      <c r="E123" s="619"/>
      <c r="F123" s="564"/>
      <c r="G123" s="564"/>
      <c r="H123" s="564"/>
      <c r="I123" s="564"/>
      <c r="J123" s="564"/>
      <c r="K123" s="564"/>
      <c r="L123" s="564"/>
      <c r="M123" s="564"/>
      <c r="N123" s="564"/>
      <c r="O123" s="564"/>
      <c r="P123" s="564"/>
      <c r="Q123" s="564"/>
      <c r="R123" s="565"/>
      <c r="S123" s="589">
        <v>0</v>
      </c>
      <c r="T123" s="590"/>
      <c r="U123" s="589">
        <v>0</v>
      </c>
      <c r="V123" s="590"/>
      <c r="W123" s="589">
        <v>0</v>
      </c>
      <c r="X123" s="590"/>
      <c r="Y123" s="116">
        <f>SUM(S123+U123+W123)</f>
        <v>0</v>
      </c>
      <c r="Z123" s="92"/>
    </row>
    <row r="124" spans="1:29" s="50" customFormat="1" ht="15" customHeight="1">
      <c r="A124" s="72"/>
      <c r="B124" s="72"/>
      <c r="C124" s="549"/>
      <c r="D124" s="550"/>
      <c r="E124" s="550"/>
      <c r="F124" s="550"/>
      <c r="G124" s="550"/>
      <c r="H124" s="550"/>
      <c r="I124" s="550"/>
      <c r="J124" s="550"/>
      <c r="K124" s="550"/>
      <c r="L124" s="550"/>
      <c r="M124" s="550"/>
      <c r="N124" s="692"/>
      <c r="O124" s="624" t="s">
        <v>133</v>
      </c>
      <c r="P124" s="625"/>
      <c r="Q124" s="625"/>
      <c r="R124" s="626"/>
      <c r="S124" s="596">
        <f>SUM(S122:S123)</f>
        <v>0</v>
      </c>
      <c r="T124" s="595"/>
      <c r="U124" s="596">
        <f>SUM(U122:U123)</f>
        <v>0</v>
      </c>
      <c r="V124" s="595"/>
      <c r="W124" s="596">
        <f>SUM(W122:W123)</f>
        <v>0</v>
      </c>
      <c r="X124" s="595"/>
      <c r="Y124" s="138">
        <f>SUM(S124:X124)</f>
        <v>0</v>
      </c>
      <c r="Z124" s="92"/>
    </row>
    <row r="125" spans="1:29" s="132" customFormat="1" ht="15" customHeight="1">
      <c r="A125" s="167"/>
      <c r="B125" s="167"/>
      <c r="C125" s="566" t="s">
        <v>49</v>
      </c>
      <c r="D125" s="567"/>
      <c r="E125" s="567"/>
      <c r="F125" s="567"/>
      <c r="G125" s="567"/>
      <c r="H125" s="567"/>
      <c r="I125" s="567"/>
      <c r="J125" s="567"/>
      <c r="K125" s="567"/>
      <c r="L125" s="567"/>
      <c r="M125" s="567"/>
      <c r="N125" s="567"/>
      <c r="O125" s="567"/>
      <c r="P125" s="567"/>
      <c r="Q125" s="567"/>
      <c r="R125" s="568"/>
      <c r="S125" s="594">
        <f>SUM(S120+S124)</f>
        <v>0</v>
      </c>
      <c r="T125" s="595"/>
      <c r="U125" s="594">
        <f>SUM(U120+U124)</f>
        <v>0</v>
      </c>
      <c r="V125" s="595"/>
      <c r="W125" s="594">
        <f>SUM(W120+W124)</f>
        <v>0</v>
      </c>
      <c r="X125" s="595"/>
      <c r="Y125" s="150">
        <f>SUM(S125:X125)</f>
        <v>0</v>
      </c>
      <c r="Z125" s="170"/>
    </row>
    <row r="126" spans="1:29" ht="15" customHeight="1">
      <c r="A126" s="72">
        <v>4000</v>
      </c>
      <c r="B126" s="72"/>
      <c r="C126" s="569" t="s">
        <v>293</v>
      </c>
      <c r="D126" s="570"/>
      <c r="E126" s="593" t="s">
        <v>182</v>
      </c>
      <c r="F126" s="665"/>
      <c r="G126" s="665"/>
      <c r="H126" s="665"/>
      <c r="I126" s="665"/>
      <c r="J126" s="665"/>
      <c r="K126" s="665"/>
      <c r="L126" s="665"/>
      <c r="M126" s="665"/>
      <c r="N126" s="665"/>
      <c r="O126" s="665"/>
      <c r="P126" s="665"/>
      <c r="Q126" s="665"/>
      <c r="R126" s="666"/>
      <c r="S126" s="160"/>
      <c r="T126" s="128"/>
      <c r="U126" s="160"/>
      <c r="V126" s="128"/>
      <c r="W126" s="160"/>
      <c r="X126" s="128"/>
      <c r="Y126" s="129"/>
      <c r="Z126" s="38"/>
    </row>
    <row r="127" spans="1:29" ht="15" customHeight="1">
      <c r="C127" s="591" t="s">
        <v>337</v>
      </c>
      <c r="D127" s="564"/>
      <c r="E127" s="564"/>
      <c r="F127" s="564"/>
      <c r="G127" s="564"/>
      <c r="H127" s="564"/>
      <c r="I127" s="564"/>
      <c r="J127" s="564"/>
      <c r="K127" s="564"/>
      <c r="L127" s="564"/>
      <c r="M127" s="564"/>
      <c r="N127" s="564"/>
      <c r="O127" s="564"/>
      <c r="P127" s="564"/>
      <c r="Q127" s="564"/>
      <c r="R127" s="565"/>
      <c r="S127" s="589">
        <v>0</v>
      </c>
      <c r="T127" s="590"/>
      <c r="U127" s="589">
        <v>0</v>
      </c>
      <c r="V127" s="590"/>
      <c r="W127" s="589">
        <v>0</v>
      </c>
      <c r="X127" s="590"/>
      <c r="Y127" s="116">
        <f>SUM(S127+U127+W127)</f>
        <v>0</v>
      </c>
      <c r="Z127" s="38"/>
      <c r="AC127" s="172"/>
    </row>
    <row r="128" spans="1:29" ht="15" customHeight="1">
      <c r="C128" s="591" t="s">
        <v>337</v>
      </c>
      <c r="D128" s="564"/>
      <c r="E128" s="564"/>
      <c r="F128" s="564"/>
      <c r="G128" s="564"/>
      <c r="H128" s="564"/>
      <c r="I128" s="564"/>
      <c r="J128" s="564"/>
      <c r="K128" s="564"/>
      <c r="L128" s="564"/>
      <c r="M128" s="564"/>
      <c r="N128" s="564"/>
      <c r="O128" s="564"/>
      <c r="P128" s="564"/>
      <c r="Q128" s="564"/>
      <c r="R128" s="565"/>
      <c r="S128" s="589">
        <v>0</v>
      </c>
      <c r="T128" s="590"/>
      <c r="U128" s="589">
        <v>0</v>
      </c>
      <c r="V128" s="590"/>
      <c r="W128" s="589">
        <v>0</v>
      </c>
      <c r="X128" s="590"/>
      <c r="Y128" s="116">
        <f t="shared" ref="Y128:Y131" si="66">SUM(S128+U128+W128)</f>
        <v>0</v>
      </c>
      <c r="Z128" s="38"/>
      <c r="AC128" s="172"/>
    </row>
    <row r="129" spans="1:29" ht="15" customHeight="1">
      <c r="C129" s="591" t="s">
        <v>337</v>
      </c>
      <c r="D129" s="564"/>
      <c r="E129" s="564"/>
      <c r="F129" s="564"/>
      <c r="G129" s="564"/>
      <c r="H129" s="564"/>
      <c r="I129" s="564"/>
      <c r="J129" s="564"/>
      <c r="K129" s="564"/>
      <c r="L129" s="564"/>
      <c r="M129" s="564"/>
      <c r="N129" s="564"/>
      <c r="O129" s="564"/>
      <c r="P129" s="564"/>
      <c r="Q129" s="564"/>
      <c r="R129" s="565"/>
      <c r="S129" s="589">
        <v>0</v>
      </c>
      <c r="T129" s="590"/>
      <c r="U129" s="589">
        <v>0</v>
      </c>
      <c r="V129" s="590"/>
      <c r="W129" s="589">
        <v>0</v>
      </c>
      <c r="X129" s="590"/>
      <c r="Y129" s="116">
        <f t="shared" si="66"/>
        <v>0</v>
      </c>
      <c r="Z129" s="38"/>
      <c r="AC129" s="172"/>
    </row>
    <row r="130" spans="1:29" ht="15" customHeight="1">
      <c r="C130" s="591" t="s">
        <v>337</v>
      </c>
      <c r="D130" s="564"/>
      <c r="E130" s="564"/>
      <c r="F130" s="564"/>
      <c r="G130" s="564"/>
      <c r="H130" s="564"/>
      <c r="I130" s="564"/>
      <c r="J130" s="564"/>
      <c r="K130" s="564"/>
      <c r="L130" s="564"/>
      <c r="M130" s="564"/>
      <c r="N130" s="564"/>
      <c r="O130" s="564"/>
      <c r="P130" s="564"/>
      <c r="Q130" s="564"/>
      <c r="R130" s="565"/>
      <c r="S130" s="589">
        <v>0</v>
      </c>
      <c r="T130" s="590"/>
      <c r="U130" s="589">
        <v>0</v>
      </c>
      <c r="V130" s="590"/>
      <c r="W130" s="589">
        <v>0</v>
      </c>
      <c r="X130" s="590"/>
      <c r="Y130" s="116">
        <f t="shared" si="66"/>
        <v>0</v>
      </c>
      <c r="Z130" s="38"/>
      <c r="AC130" s="172"/>
    </row>
    <row r="131" spans="1:29" ht="15" customHeight="1">
      <c r="C131" s="591" t="s">
        <v>337</v>
      </c>
      <c r="D131" s="564"/>
      <c r="E131" s="564"/>
      <c r="F131" s="564"/>
      <c r="G131" s="564"/>
      <c r="H131" s="564"/>
      <c r="I131" s="564"/>
      <c r="J131" s="564"/>
      <c r="K131" s="564"/>
      <c r="L131" s="564"/>
      <c r="M131" s="564"/>
      <c r="N131" s="564"/>
      <c r="O131" s="564"/>
      <c r="P131" s="564"/>
      <c r="Q131" s="564"/>
      <c r="R131" s="565"/>
      <c r="S131" s="589">
        <v>0</v>
      </c>
      <c r="T131" s="590"/>
      <c r="U131" s="589">
        <v>0</v>
      </c>
      <c r="V131" s="590"/>
      <c r="W131" s="589">
        <v>0</v>
      </c>
      <c r="X131" s="590"/>
      <c r="Y131" s="116">
        <f t="shared" si="66"/>
        <v>0</v>
      </c>
      <c r="Z131" s="38"/>
      <c r="AC131" s="172"/>
    </row>
    <row r="132" spans="1:29" s="132" customFormat="1" ht="16.5" customHeight="1">
      <c r="A132" s="167"/>
      <c r="B132" s="167"/>
      <c r="C132" s="566" t="s">
        <v>294</v>
      </c>
      <c r="D132" s="567"/>
      <c r="E132" s="567"/>
      <c r="F132" s="567"/>
      <c r="G132" s="567"/>
      <c r="H132" s="567"/>
      <c r="I132" s="567"/>
      <c r="J132" s="567"/>
      <c r="K132" s="567"/>
      <c r="L132" s="567"/>
      <c r="M132" s="567"/>
      <c r="N132" s="567"/>
      <c r="O132" s="567"/>
      <c r="P132" s="567"/>
      <c r="Q132" s="567"/>
      <c r="R132" s="568"/>
      <c r="S132" s="594">
        <f>SUM(S127:S131)</f>
        <v>0</v>
      </c>
      <c r="T132" s="595"/>
      <c r="U132" s="594">
        <f>SUM(U127:U131)</f>
        <v>0</v>
      </c>
      <c r="V132" s="595"/>
      <c r="W132" s="594">
        <f>SUM(W127:W131)</f>
        <v>0</v>
      </c>
      <c r="X132" s="595"/>
      <c r="Y132" s="150">
        <f>SUM(S132:X132)</f>
        <v>0</v>
      </c>
      <c r="Z132" s="170"/>
      <c r="AC132" s="172"/>
    </row>
    <row r="133" spans="1:29" s="461" customFormat="1" ht="15" customHeight="1">
      <c r="A133" s="460" t="s">
        <v>450</v>
      </c>
      <c r="B133" s="460"/>
      <c r="C133" s="644" t="s">
        <v>451</v>
      </c>
      <c r="D133" s="602"/>
      <c r="E133" s="602"/>
      <c r="F133" s="602"/>
      <c r="G133" s="602"/>
      <c r="H133" s="602"/>
      <c r="I133" s="602"/>
      <c r="J133" s="602"/>
      <c r="K133" s="602"/>
      <c r="L133" s="602"/>
      <c r="M133" s="602"/>
      <c r="N133" s="602"/>
      <c r="O133" s="602"/>
      <c r="P133" s="602"/>
      <c r="Q133" s="602"/>
      <c r="R133" s="645"/>
      <c r="S133" s="160"/>
      <c r="T133" s="128"/>
      <c r="U133" s="160"/>
      <c r="V133" s="128"/>
      <c r="W133" s="160"/>
      <c r="X133" s="128"/>
      <c r="Y133" s="129"/>
      <c r="Z133" s="9"/>
      <c r="AA133" s="47"/>
    </row>
    <row r="134" spans="1:29" s="4" customFormat="1" ht="15" customHeight="1">
      <c r="A134" s="48"/>
      <c r="B134" s="48"/>
      <c r="C134" s="591" t="s">
        <v>449</v>
      </c>
      <c r="D134" s="564"/>
      <c r="E134" s="564"/>
      <c r="F134" s="564"/>
      <c r="G134" s="564"/>
      <c r="H134" s="564"/>
      <c r="I134" s="564"/>
      <c r="J134" s="564"/>
      <c r="K134" s="564"/>
      <c r="L134" s="564"/>
      <c r="M134" s="564"/>
      <c r="N134" s="564"/>
      <c r="O134" s="564"/>
      <c r="P134" s="564"/>
      <c r="Q134" s="564"/>
      <c r="R134" s="565"/>
      <c r="S134" s="589">
        <v>0</v>
      </c>
      <c r="T134" s="590"/>
      <c r="U134" s="589">
        <v>0</v>
      </c>
      <c r="V134" s="590"/>
      <c r="W134" s="589">
        <v>0</v>
      </c>
      <c r="X134" s="590"/>
      <c r="Y134" s="116">
        <f>SUM(S134+U134+W134)</f>
        <v>0</v>
      </c>
      <c r="Z134" s="38"/>
      <c r="AA134" s="38"/>
    </row>
    <row r="135" spans="1:29" s="4" customFormat="1" ht="15" customHeight="1">
      <c r="A135" s="48"/>
      <c r="B135" s="48"/>
      <c r="C135" s="591" t="s">
        <v>449</v>
      </c>
      <c r="D135" s="564"/>
      <c r="E135" s="564"/>
      <c r="F135" s="564"/>
      <c r="G135" s="564"/>
      <c r="H135" s="564"/>
      <c r="I135" s="564"/>
      <c r="J135" s="564"/>
      <c r="K135" s="564"/>
      <c r="L135" s="564"/>
      <c r="M135" s="564"/>
      <c r="N135" s="564"/>
      <c r="O135" s="564"/>
      <c r="P135" s="564"/>
      <c r="Q135" s="564"/>
      <c r="R135" s="565"/>
      <c r="S135" s="589">
        <v>0</v>
      </c>
      <c r="T135" s="590"/>
      <c r="U135" s="589">
        <v>0</v>
      </c>
      <c r="V135" s="590"/>
      <c r="W135" s="589">
        <v>0</v>
      </c>
      <c r="X135" s="590"/>
      <c r="Y135" s="116">
        <f t="shared" ref="Y135:Y138" si="67">SUM(S135+U135+W135)</f>
        <v>0</v>
      </c>
      <c r="Z135" s="38"/>
      <c r="AA135" s="38"/>
    </row>
    <row r="136" spans="1:29" s="4" customFormat="1" ht="15" customHeight="1">
      <c r="A136" s="48"/>
      <c r="B136" s="48"/>
      <c r="C136" s="591" t="s">
        <v>449</v>
      </c>
      <c r="D136" s="564"/>
      <c r="E136" s="564"/>
      <c r="F136" s="564"/>
      <c r="G136" s="564"/>
      <c r="H136" s="564"/>
      <c r="I136" s="564"/>
      <c r="J136" s="564"/>
      <c r="K136" s="564"/>
      <c r="L136" s="564"/>
      <c r="M136" s="564"/>
      <c r="N136" s="564"/>
      <c r="O136" s="564"/>
      <c r="P136" s="564"/>
      <c r="Q136" s="564"/>
      <c r="R136" s="565"/>
      <c r="S136" s="589">
        <v>0</v>
      </c>
      <c r="T136" s="590"/>
      <c r="U136" s="589">
        <v>0</v>
      </c>
      <c r="V136" s="590"/>
      <c r="W136" s="589">
        <v>0</v>
      </c>
      <c r="X136" s="590"/>
      <c r="Y136" s="116">
        <f t="shared" si="67"/>
        <v>0</v>
      </c>
      <c r="Z136" s="38"/>
      <c r="AA136" s="38"/>
    </row>
    <row r="137" spans="1:29" s="4" customFormat="1" ht="15" customHeight="1">
      <c r="A137" s="48"/>
      <c r="B137" s="48"/>
      <c r="C137" s="591" t="s">
        <v>449</v>
      </c>
      <c r="D137" s="564"/>
      <c r="E137" s="564"/>
      <c r="F137" s="564"/>
      <c r="G137" s="564"/>
      <c r="H137" s="564"/>
      <c r="I137" s="564"/>
      <c r="J137" s="564"/>
      <c r="K137" s="564"/>
      <c r="L137" s="564"/>
      <c r="M137" s="564"/>
      <c r="N137" s="564"/>
      <c r="O137" s="564"/>
      <c r="P137" s="564"/>
      <c r="Q137" s="564"/>
      <c r="R137" s="565"/>
      <c r="S137" s="589">
        <v>0</v>
      </c>
      <c r="T137" s="590"/>
      <c r="U137" s="589">
        <v>0</v>
      </c>
      <c r="V137" s="590"/>
      <c r="W137" s="589">
        <v>0</v>
      </c>
      <c r="X137" s="590"/>
      <c r="Y137" s="116">
        <f t="shared" si="67"/>
        <v>0</v>
      </c>
      <c r="Z137" s="38"/>
      <c r="AA137" s="38"/>
    </row>
    <row r="138" spans="1:29" s="4" customFormat="1" ht="15" customHeight="1">
      <c r="A138" s="48"/>
      <c r="B138" s="48"/>
      <c r="C138" s="695" t="s">
        <v>449</v>
      </c>
      <c r="D138" s="572"/>
      <c r="E138" s="572"/>
      <c r="F138" s="572"/>
      <c r="G138" s="572"/>
      <c r="H138" s="572"/>
      <c r="I138" s="572"/>
      <c r="J138" s="572"/>
      <c r="K138" s="572"/>
      <c r="L138" s="572"/>
      <c r="M138" s="572"/>
      <c r="N138" s="572"/>
      <c r="O138" s="572"/>
      <c r="P138" s="572"/>
      <c r="Q138" s="572"/>
      <c r="R138" s="696"/>
      <c r="S138" s="589">
        <v>0</v>
      </c>
      <c r="T138" s="590"/>
      <c r="U138" s="589">
        <v>0</v>
      </c>
      <c r="V138" s="590"/>
      <c r="W138" s="589">
        <v>0</v>
      </c>
      <c r="X138" s="590"/>
      <c r="Y138" s="116">
        <f t="shared" si="67"/>
        <v>0</v>
      </c>
      <c r="Z138" s="38"/>
      <c r="AA138" s="38"/>
    </row>
    <row r="139" spans="1:29" s="171" customFormat="1" ht="15.75">
      <c r="A139" s="167"/>
      <c r="B139" s="167"/>
      <c r="C139" s="706"/>
      <c r="D139" s="707"/>
      <c r="E139" s="707"/>
      <c r="F139" s="707"/>
      <c r="G139" s="707"/>
      <c r="H139" s="707"/>
      <c r="I139" s="707"/>
      <c r="J139" s="707"/>
      <c r="K139" s="707"/>
      <c r="L139" s="707"/>
      <c r="M139" s="707"/>
      <c r="N139" s="707"/>
      <c r="O139" s="702" t="s">
        <v>456</v>
      </c>
      <c r="P139" s="702"/>
      <c r="Q139" s="702"/>
      <c r="R139" s="703"/>
      <c r="S139" s="642">
        <f>SUM(S134:T138)</f>
        <v>0</v>
      </c>
      <c r="T139" s="643"/>
      <c r="U139" s="642">
        <f>SUM(U134:V138)</f>
        <v>0</v>
      </c>
      <c r="V139" s="643"/>
      <c r="W139" s="642">
        <f>SUM(W134:X138)</f>
        <v>0</v>
      </c>
      <c r="X139" s="643"/>
      <c r="Y139" s="462">
        <f>SUM(S139:X139)</f>
        <v>0</v>
      </c>
      <c r="Z139" s="91"/>
      <c r="AA139" s="132"/>
    </row>
    <row r="140" spans="1:29" s="50" customFormat="1" ht="15" customHeight="1">
      <c r="A140" s="72">
        <v>5000</v>
      </c>
      <c r="B140" s="72"/>
      <c r="C140" s="686" t="s">
        <v>302</v>
      </c>
      <c r="D140" s="598"/>
      <c r="E140" s="598"/>
      <c r="F140" s="598"/>
      <c r="G140" s="598"/>
      <c r="H140" s="598"/>
      <c r="I140" s="598"/>
      <c r="J140" s="598"/>
      <c r="K140" s="598"/>
      <c r="L140" s="598"/>
      <c r="M140" s="598"/>
      <c r="N140" s="598"/>
      <c r="O140" s="598"/>
      <c r="P140" s="598"/>
      <c r="Q140" s="598"/>
      <c r="R140" s="687"/>
      <c r="S140" s="165"/>
      <c r="T140" s="128"/>
      <c r="U140" s="160"/>
      <c r="V140" s="128"/>
      <c r="W140" s="160"/>
      <c r="X140" s="128"/>
      <c r="Y140" s="129"/>
      <c r="Z140" s="92"/>
      <c r="AC140" s="38"/>
    </row>
    <row r="141" spans="1:29" s="50" customFormat="1" ht="15" customHeight="1">
      <c r="A141" s="72"/>
      <c r="B141" s="72"/>
      <c r="C141" s="563"/>
      <c r="D141" s="564"/>
      <c r="E141" s="564"/>
      <c r="F141" s="564"/>
      <c r="G141" s="564"/>
      <c r="H141" s="564"/>
      <c r="I141" s="564"/>
      <c r="J141" s="564"/>
      <c r="K141" s="564"/>
      <c r="L141" s="564"/>
      <c r="M141" s="564"/>
      <c r="N141" s="564"/>
      <c r="O141" s="564"/>
      <c r="P141" s="564"/>
      <c r="Q141" s="564"/>
      <c r="R141" s="565"/>
      <c r="S141" s="589">
        <v>0</v>
      </c>
      <c r="T141" s="590"/>
      <c r="U141" s="589">
        <v>0</v>
      </c>
      <c r="V141" s="590"/>
      <c r="W141" s="589">
        <v>0</v>
      </c>
      <c r="X141" s="590"/>
      <c r="Y141" s="116">
        <f t="shared" ref="Y141:Y142" si="68">SUM(S141+U141+W141)</f>
        <v>0</v>
      </c>
      <c r="Z141" s="92"/>
      <c r="AC141" s="38"/>
    </row>
    <row r="142" spans="1:29" s="50" customFormat="1" ht="15" customHeight="1">
      <c r="A142" s="72"/>
      <c r="B142" s="72"/>
      <c r="C142" s="563"/>
      <c r="D142" s="564"/>
      <c r="E142" s="564"/>
      <c r="F142" s="564"/>
      <c r="G142" s="564"/>
      <c r="H142" s="564"/>
      <c r="I142" s="564"/>
      <c r="J142" s="564"/>
      <c r="K142" s="564"/>
      <c r="L142" s="564"/>
      <c r="M142" s="564"/>
      <c r="N142" s="564"/>
      <c r="O142" s="564"/>
      <c r="P142" s="564"/>
      <c r="Q142" s="564"/>
      <c r="R142" s="565"/>
      <c r="S142" s="589">
        <v>0</v>
      </c>
      <c r="T142" s="590"/>
      <c r="U142" s="589">
        <v>0</v>
      </c>
      <c r="V142" s="590"/>
      <c r="W142" s="589">
        <v>0</v>
      </c>
      <c r="X142" s="590"/>
      <c r="Y142" s="116">
        <f t="shared" si="68"/>
        <v>0</v>
      </c>
      <c r="Z142" s="92"/>
    </row>
    <row r="143" spans="1:29" s="50" customFormat="1" ht="15" customHeight="1">
      <c r="A143" s="72"/>
      <c r="B143" s="72"/>
      <c r="C143" s="566" t="s">
        <v>295</v>
      </c>
      <c r="D143" s="567"/>
      <c r="E143" s="567"/>
      <c r="F143" s="567"/>
      <c r="G143" s="567"/>
      <c r="H143" s="567"/>
      <c r="I143" s="567"/>
      <c r="J143" s="567"/>
      <c r="K143" s="567"/>
      <c r="L143" s="567"/>
      <c r="M143" s="567"/>
      <c r="N143" s="567"/>
      <c r="O143" s="567"/>
      <c r="P143" s="567"/>
      <c r="Q143" s="567"/>
      <c r="R143" s="568"/>
      <c r="S143" s="594">
        <f>SUM(S141:S142)</f>
        <v>0</v>
      </c>
      <c r="T143" s="595"/>
      <c r="U143" s="594">
        <f>SUM(U141:U142)</f>
        <v>0</v>
      </c>
      <c r="V143" s="595"/>
      <c r="W143" s="594">
        <f>SUM(W141:W142)</f>
        <v>0</v>
      </c>
      <c r="X143" s="595"/>
      <c r="Y143" s="150">
        <f>SUM(S143:X143)</f>
        <v>0</v>
      </c>
      <c r="Z143" s="92"/>
    </row>
    <row r="144" spans="1:29" ht="15" customHeight="1">
      <c r="A144" s="72">
        <v>6000</v>
      </c>
      <c r="B144" s="72"/>
      <c r="C144" s="553" t="s">
        <v>303</v>
      </c>
      <c r="D144" s="554"/>
      <c r="E144" s="554"/>
      <c r="F144" s="554"/>
      <c r="G144" s="554"/>
      <c r="H144" s="554"/>
      <c r="I144" s="554"/>
      <c r="J144" s="554"/>
      <c r="K144" s="554"/>
      <c r="L144" s="554"/>
      <c r="M144" s="554"/>
      <c r="N144" s="554"/>
      <c r="O144" s="554"/>
      <c r="P144" s="554"/>
      <c r="Q144" s="554"/>
      <c r="R144" s="698"/>
      <c r="S144" s="173"/>
      <c r="T144" s="239"/>
      <c r="U144" s="173"/>
      <c r="V144" s="239"/>
      <c r="W144" s="173"/>
      <c r="X144" s="239"/>
      <c r="Y144" s="129"/>
      <c r="Z144" s="117"/>
    </row>
    <row r="145" spans="1:33" s="50" customFormat="1" ht="32.25" customHeight="1">
      <c r="A145" s="72"/>
      <c r="B145" s="72"/>
      <c r="C145" s="581" t="s">
        <v>10</v>
      </c>
      <c r="D145" s="582"/>
      <c r="E145" s="583" t="s">
        <v>440</v>
      </c>
      <c r="F145" s="583"/>
      <c r="G145" s="583"/>
      <c r="H145" s="583" t="s">
        <v>441</v>
      </c>
      <c r="I145" s="583"/>
      <c r="J145" s="583"/>
      <c r="K145" s="583"/>
      <c r="L145" s="583"/>
      <c r="M145" s="583"/>
      <c r="N145" s="583"/>
      <c r="O145" s="583"/>
      <c r="P145" s="75" t="s">
        <v>16</v>
      </c>
      <c r="Q145" s="75" t="s">
        <v>168</v>
      </c>
      <c r="R145" s="43" t="s">
        <v>352</v>
      </c>
      <c r="S145" s="240"/>
      <c r="T145" s="239"/>
      <c r="U145" s="240"/>
      <c r="V145" s="239"/>
      <c r="W145" s="240"/>
      <c r="X145" s="239"/>
      <c r="Y145" s="129"/>
      <c r="Z145" s="92"/>
    </row>
    <row r="146" spans="1:33" s="50" customFormat="1" ht="15" customHeight="1">
      <c r="A146" s="72"/>
      <c r="B146" s="72"/>
      <c r="C146" s="563" t="s">
        <v>12</v>
      </c>
      <c r="D146" s="592"/>
      <c r="E146" s="584">
        <v>444</v>
      </c>
      <c r="F146" s="584"/>
      <c r="G146" s="584"/>
      <c r="H146" s="584"/>
      <c r="I146" s="588"/>
      <c r="J146" s="588"/>
      <c r="K146" s="588"/>
      <c r="L146" s="588"/>
      <c r="M146" s="588"/>
      <c r="N146" s="588"/>
      <c r="O146" s="588"/>
      <c r="P146" s="135">
        <v>18</v>
      </c>
      <c r="Q146" s="85">
        <f>E146*P146</f>
        <v>7992</v>
      </c>
      <c r="R146" s="202">
        <v>1.1000000000000001</v>
      </c>
      <c r="S146" s="203">
        <v>0</v>
      </c>
      <c r="T146" s="115">
        <f>Q146*S146</f>
        <v>0</v>
      </c>
      <c r="U146" s="203">
        <v>0</v>
      </c>
      <c r="V146" s="115">
        <f>Q146*U146*R146</f>
        <v>0</v>
      </c>
      <c r="W146" s="203">
        <v>0</v>
      </c>
      <c r="X146" s="115">
        <f>Q146*W146*R146^2</f>
        <v>0</v>
      </c>
      <c r="Y146" s="116">
        <f>T146+V146+X146</f>
        <v>0</v>
      </c>
      <c r="Z146" s="92"/>
    </row>
    <row r="147" spans="1:33" s="50" customFormat="1" ht="15" customHeight="1">
      <c r="A147" s="72"/>
      <c r="B147" s="72"/>
      <c r="C147" s="563" t="s">
        <v>13</v>
      </c>
      <c r="D147" s="592"/>
      <c r="E147" s="588">
        <v>907</v>
      </c>
      <c r="F147" s="588"/>
      <c r="G147" s="588"/>
      <c r="H147" s="588"/>
      <c r="I147" s="588"/>
      <c r="J147" s="588"/>
      <c r="K147" s="588"/>
      <c r="L147" s="588"/>
      <c r="M147" s="588"/>
      <c r="N147" s="588"/>
      <c r="O147" s="588"/>
      <c r="P147" s="135">
        <v>18</v>
      </c>
      <c r="Q147" s="85">
        <f>E147*P147</f>
        <v>16326</v>
      </c>
      <c r="R147" s="202">
        <v>1.1000000000000001</v>
      </c>
      <c r="S147" s="203">
        <v>0</v>
      </c>
      <c r="T147" s="115">
        <f t="shared" ref="T147:T149" si="69">Q147*S147</f>
        <v>0</v>
      </c>
      <c r="U147" s="203">
        <v>0</v>
      </c>
      <c r="V147" s="115">
        <f t="shared" ref="V147:V149" si="70">Q147*U147*R147</f>
        <v>0</v>
      </c>
      <c r="W147" s="203">
        <v>0</v>
      </c>
      <c r="X147" s="115">
        <f t="shared" ref="X147:X149" si="71">Q147*W147*R147^2</f>
        <v>0</v>
      </c>
      <c r="Y147" s="116">
        <f t="shared" ref="Y147:Y150" si="72">T147+V147+X147</f>
        <v>0</v>
      </c>
      <c r="Z147" s="92"/>
    </row>
    <row r="148" spans="1:33" s="50" customFormat="1" ht="15" customHeight="1">
      <c r="A148" s="72"/>
      <c r="B148" s="72"/>
      <c r="C148" s="563" t="s">
        <v>5</v>
      </c>
      <c r="D148" s="592"/>
      <c r="E148" s="588"/>
      <c r="F148" s="588"/>
      <c r="G148" s="588"/>
      <c r="H148" s="588">
        <v>716</v>
      </c>
      <c r="I148" s="588"/>
      <c r="J148" s="588"/>
      <c r="K148" s="588"/>
      <c r="L148" s="588"/>
      <c r="M148" s="588"/>
      <c r="N148" s="588"/>
      <c r="O148" s="588"/>
      <c r="P148" s="135"/>
      <c r="Q148" s="85">
        <f>H148*2</f>
        <v>1432</v>
      </c>
      <c r="R148" s="202">
        <v>1.1000000000000001</v>
      </c>
      <c r="S148" s="203">
        <v>0</v>
      </c>
      <c r="T148" s="115">
        <f t="shared" si="69"/>
        <v>0</v>
      </c>
      <c r="U148" s="203">
        <v>0</v>
      </c>
      <c r="V148" s="115">
        <f t="shared" si="70"/>
        <v>0</v>
      </c>
      <c r="W148" s="203">
        <v>0</v>
      </c>
      <c r="X148" s="115">
        <f t="shared" si="71"/>
        <v>0</v>
      </c>
      <c r="Y148" s="116">
        <f t="shared" si="72"/>
        <v>0</v>
      </c>
      <c r="Z148" s="92"/>
    </row>
    <row r="149" spans="1:33" s="50" customFormat="1" ht="15" customHeight="1">
      <c r="A149" s="72"/>
      <c r="B149" s="72"/>
      <c r="C149" s="563" t="s">
        <v>6</v>
      </c>
      <c r="D149" s="592"/>
      <c r="E149" s="588"/>
      <c r="F149" s="588"/>
      <c r="G149" s="588"/>
      <c r="H149" s="588">
        <v>883</v>
      </c>
      <c r="I149" s="588"/>
      <c r="J149" s="588"/>
      <c r="K149" s="588"/>
      <c r="L149" s="588"/>
      <c r="M149" s="588"/>
      <c r="N149" s="588"/>
      <c r="O149" s="588"/>
      <c r="P149" s="135"/>
      <c r="Q149" s="85">
        <f>H149*2</f>
        <v>1766</v>
      </c>
      <c r="R149" s="202">
        <v>1.1000000000000001</v>
      </c>
      <c r="S149" s="203">
        <v>0</v>
      </c>
      <c r="T149" s="115">
        <f t="shared" si="69"/>
        <v>0</v>
      </c>
      <c r="U149" s="203">
        <v>0</v>
      </c>
      <c r="V149" s="115">
        <f t="shared" si="70"/>
        <v>0</v>
      </c>
      <c r="W149" s="203">
        <v>0</v>
      </c>
      <c r="X149" s="115">
        <f t="shared" si="71"/>
        <v>0</v>
      </c>
      <c r="Y149" s="116">
        <f t="shared" si="72"/>
        <v>0</v>
      </c>
      <c r="Z149" s="92"/>
    </row>
    <row r="150" spans="1:33" s="50" customFormat="1" ht="15" customHeight="1">
      <c r="A150" s="72"/>
      <c r="B150" s="72"/>
      <c r="C150" s="579" t="s">
        <v>14</v>
      </c>
      <c r="D150" s="580"/>
      <c r="E150" s="573"/>
      <c r="F150" s="573"/>
      <c r="G150" s="573"/>
      <c r="H150" s="573"/>
      <c r="I150" s="573"/>
      <c r="J150" s="573"/>
      <c r="K150" s="573"/>
      <c r="L150" s="573"/>
      <c r="M150" s="573"/>
      <c r="N150" s="573"/>
      <c r="O150" s="573"/>
      <c r="P150" s="69"/>
      <c r="Q150" s="69"/>
      <c r="R150" s="70"/>
      <c r="S150" s="114"/>
      <c r="T150" s="115">
        <v>0</v>
      </c>
      <c r="U150" s="241"/>
      <c r="V150" s="115">
        <v>0</v>
      </c>
      <c r="W150" s="241"/>
      <c r="X150" s="115">
        <v>0</v>
      </c>
      <c r="Y150" s="116">
        <f t="shared" si="72"/>
        <v>0</v>
      </c>
      <c r="Z150" s="92"/>
    </row>
    <row r="151" spans="1:33" s="132" customFormat="1" ht="15" customHeight="1">
      <c r="A151" s="167"/>
      <c r="B151" s="167"/>
      <c r="C151" s="168"/>
      <c r="D151" s="169"/>
      <c r="E151" s="210"/>
      <c r="F151" s="210"/>
      <c r="G151" s="210"/>
      <c r="H151" s="210"/>
      <c r="I151" s="210"/>
      <c r="J151" s="210"/>
      <c r="K151" s="210"/>
      <c r="L151" s="210"/>
      <c r="M151" s="210"/>
      <c r="N151" s="210"/>
      <c r="O151" s="586" t="s">
        <v>296</v>
      </c>
      <c r="P151" s="586"/>
      <c r="Q151" s="586"/>
      <c r="R151" s="587"/>
      <c r="S151" s="594">
        <f>SUM(T146:T150)</f>
        <v>0</v>
      </c>
      <c r="T151" s="595"/>
      <c r="U151" s="594">
        <f t="shared" ref="U151" si="73">SUM(V146:V150)</f>
        <v>0</v>
      </c>
      <c r="V151" s="595"/>
      <c r="W151" s="594">
        <f t="shared" ref="W151" si="74">SUM(X146:X150)</f>
        <v>0</v>
      </c>
      <c r="X151" s="595"/>
      <c r="Y151" s="150">
        <f>SUM(S151:X151)</f>
        <v>0</v>
      </c>
      <c r="Z151" s="170"/>
      <c r="AC151" s="38"/>
    </row>
    <row r="152" spans="1:33" s="88" customFormat="1" ht="15" customHeight="1">
      <c r="A152" s="450">
        <v>3010</v>
      </c>
      <c r="B152" s="450"/>
      <c r="C152" s="686" t="s">
        <v>463</v>
      </c>
      <c r="D152" s="598"/>
      <c r="E152" s="598"/>
      <c r="F152" s="598"/>
      <c r="G152" s="598"/>
      <c r="H152" s="598"/>
      <c r="I152" s="598"/>
      <c r="J152" s="598"/>
      <c r="K152" s="598"/>
      <c r="L152" s="598"/>
      <c r="M152" s="598"/>
      <c r="N152" s="598"/>
      <c r="O152" s="598"/>
      <c r="P152" s="598"/>
      <c r="Q152" s="598"/>
      <c r="R152" s="687"/>
      <c r="S152" s="165"/>
      <c r="T152" s="128"/>
      <c r="U152" s="160"/>
      <c r="V152" s="128"/>
      <c r="W152" s="160"/>
      <c r="X152" s="128"/>
      <c r="Y152" s="129"/>
      <c r="Z152" s="451"/>
      <c r="AA152" s="50"/>
      <c r="AB152" s="50"/>
      <c r="AC152" s="38"/>
      <c r="AD152" s="50"/>
      <c r="AE152" s="50"/>
      <c r="AF152" s="50"/>
      <c r="AG152" s="50"/>
    </row>
    <row r="153" spans="1:33" s="88" customFormat="1" ht="15" customHeight="1">
      <c r="A153" s="450"/>
      <c r="B153" s="450"/>
      <c r="C153" s="563"/>
      <c r="D153" s="564"/>
      <c r="E153" s="564"/>
      <c r="F153" s="564"/>
      <c r="G153" s="564"/>
      <c r="H153" s="564"/>
      <c r="I153" s="564"/>
      <c r="J153" s="564"/>
      <c r="K153" s="564"/>
      <c r="L153" s="564"/>
      <c r="M153" s="564"/>
      <c r="N153" s="564"/>
      <c r="O153" s="564"/>
      <c r="P153" s="564"/>
      <c r="Q153" s="564"/>
      <c r="R153" s="565"/>
      <c r="S153" s="589">
        <v>0</v>
      </c>
      <c r="T153" s="590"/>
      <c r="U153" s="589">
        <v>0</v>
      </c>
      <c r="V153" s="590"/>
      <c r="W153" s="589">
        <v>0</v>
      </c>
      <c r="X153" s="590"/>
      <c r="Y153" s="116">
        <f>SUM(S153+U153+W153)</f>
        <v>0</v>
      </c>
      <c r="Z153" s="451"/>
      <c r="AA153" s="50"/>
      <c r="AB153" s="50"/>
      <c r="AC153" s="38"/>
      <c r="AD153" s="50"/>
      <c r="AE153" s="50"/>
      <c r="AF153" s="50"/>
      <c r="AG153" s="50"/>
    </row>
    <row r="154" spans="1:33" s="88" customFormat="1" ht="15" customHeight="1">
      <c r="A154" s="450"/>
      <c r="B154" s="450"/>
      <c r="C154" s="563"/>
      <c r="D154" s="564"/>
      <c r="E154" s="564"/>
      <c r="F154" s="564"/>
      <c r="G154" s="564"/>
      <c r="H154" s="564"/>
      <c r="I154" s="564"/>
      <c r="J154" s="564"/>
      <c r="K154" s="564"/>
      <c r="L154" s="564"/>
      <c r="M154" s="564"/>
      <c r="N154" s="564"/>
      <c r="O154" s="564"/>
      <c r="P154" s="564"/>
      <c r="Q154" s="564"/>
      <c r="R154" s="565"/>
      <c r="S154" s="589">
        <v>0</v>
      </c>
      <c r="T154" s="590"/>
      <c r="U154" s="589">
        <v>0</v>
      </c>
      <c r="V154" s="590"/>
      <c r="W154" s="589">
        <v>0</v>
      </c>
      <c r="X154" s="590"/>
      <c r="Y154" s="116">
        <f>SUM(S154+U154+W154)</f>
        <v>0</v>
      </c>
      <c r="Z154" s="451"/>
      <c r="AA154" s="50"/>
      <c r="AB154" s="50"/>
      <c r="AC154" s="50"/>
      <c r="AD154" s="50"/>
      <c r="AE154" s="50"/>
      <c r="AF154" s="50"/>
      <c r="AG154" s="50"/>
    </row>
    <row r="155" spans="1:33" s="88" customFormat="1" ht="15" customHeight="1">
      <c r="A155" s="450"/>
      <c r="B155" s="450"/>
      <c r="C155" s="566" t="str">
        <f>CONCATENATE("TOTAL ", C152)</f>
        <v>TOTAL SIKULIAQ SHIP USE / HAARP FACILITY USE (not included in indirect calculation)</v>
      </c>
      <c r="D155" s="567"/>
      <c r="E155" s="567"/>
      <c r="F155" s="567"/>
      <c r="G155" s="567"/>
      <c r="H155" s="567"/>
      <c r="I155" s="567"/>
      <c r="J155" s="567"/>
      <c r="K155" s="567"/>
      <c r="L155" s="567"/>
      <c r="M155" s="567"/>
      <c r="N155" s="567"/>
      <c r="O155" s="567"/>
      <c r="P155" s="567"/>
      <c r="Q155" s="567"/>
      <c r="R155" s="568"/>
      <c r="S155" s="594">
        <f>SUM(S153:T154)</f>
        <v>0</v>
      </c>
      <c r="T155" s="595"/>
      <c r="U155" s="594">
        <f>SUM(U153:V154)</f>
        <v>0</v>
      </c>
      <c r="V155" s="595"/>
      <c r="W155" s="594">
        <f>SUM(W153:X154)</f>
        <v>0</v>
      </c>
      <c r="X155" s="595"/>
      <c r="Y155" s="201">
        <f>SUM(S155:X155)</f>
        <v>0</v>
      </c>
      <c r="Z155" s="451"/>
      <c r="AA155" s="50"/>
      <c r="AB155" s="50"/>
      <c r="AC155" s="50"/>
      <c r="AD155" s="50"/>
      <c r="AE155" s="50"/>
      <c r="AF155" s="50"/>
      <c r="AG155" s="50"/>
    </row>
    <row r="156" spans="1:33" ht="15" customHeight="1">
      <c r="C156" s="699"/>
      <c r="D156" s="700"/>
      <c r="E156" s="700"/>
      <c r="F156" s="700"/>
      <c r="G156" s="700"/>
      <c r="H156" s="700"/>
      <c r="I156" s="700"/>
      <c r="J156" s="700"/>
      <c r="K156" s="700"/>
      <c r="L156" s="700"/>
      <c r="M156" s="700"/>
      <c r="N156" s="700"/>
      <c r="O156" s="700"/>
      <c r="P156" s="700"/>
      <c r="Q156" s="700"/>
      <c r="R156" s="701"/>
      <c r="S156" s="173"/>
      <c r="T156" s="174"/>
      <c r="U156" s="173"/>
      <c r="V156" s="174"/>
      <c r="W156" s="173"/>
      <c r="X156" s="174"/>
      <c r="Y156" s="124"/>
      <c r="Z156" s="117"/>
      <c r="AC156" s="172"/>
    </row>
    <row r="157" spans="1:33" s="132" customFormat="1" ht="15" customHeight="1">
      <c r="A157" s="167"/>
      <c r="B157" s="167"/>
      <c r="C157" s="544" t="s">
        <v>348</v>
      </c>
      <c r="D157" s="545"/>
      <c r="E157" s="545"/>
      <c r="F157" s="545"/>
      <c r="G157" s="545"/>
      <c r="H157" s="545"/>
      <c r="I157" s="545"/>
      <c r="J157" s="545"/>
      <c r="K157" s="545"/>
      <c r="L157" s="545"/>
      <c r="M157" s="545"/>
      <c r="N157" s="545"/>
      <c r="O157" s="545"/>
      <c r="P157" s="545"/>
      <c r="Q157" s="545"/>
      <c r="R157" s="546"/>
      <c r="S157" s="648">
        <f>S56+S66+S113+S125+S132+S139+S143+S151</f>
        <v>0</v>
      </c>
      <c r="T157" s="629"/>
      <c r="U157" s="648">
        <f>U56+U66+U113+U125+U132+U139+U143+U151</f>
        <v>0</v>
      </c>
      <c r="V157" s="629"/>
      <c r="W157" s="648">
        <f>W56+W66+W113+W125+W132+W139+W143+W151</f>
        <v>0</v>
      </c>
      <c r="X157" s="629"/>
      <c r="Y157" s="175">
        <f>SUM(S157:X157)</f>
        <v>0</v>
      </c>
      <c r="Z157" s="91"/>
    </row>
    <row r="158" spans="1:33" s="132" customFormat="1" ht="15" customHeight="1">
      <c r="A158" s="167"/>
      <c r="B158" s="167"/>
      <c r="C158" s="242"/>
      <c r="D158" s="243"/>
      <c r="E158" s="244"/>
      <c r="F158" s="244"/>
      <c r="G158" s="244"/>
      <c r="H158" s="245"/>
      <c r="I158" s="245"/>
      <c r="J158" s="245"/>
      <c r="K158" s="245"/>
      <c r="L158" s="245"/>
      <c r="M158" s="245"/>
      <c r="N158" s="245"/>
      <c r="O158" s="244"/>
      <c r="P158" s="244"/>
      <c r="Q158" s="244"/>
      <c r="R158" s="40"/>
      <c r="S158" s="246"/>
      <c r="T158" s="247"/>
      <c r="U158" s="246"/>
      <c r="V158" s="247"/>
      <c r="W158" s="246"/>
      <c r="X158" s="247"/>
      <c r="Y158" s="248"/>
      <c r="Z158" s="91"/>
    </row>
    <row r="159" spans="1:33" ht="15" customHeight="1">
      <c r="C159" s="544" t="s">
        <v>361</v>
      </c>
      <c r="D159" s="545"/>
      <c r="E159" s="545"/>
      <c r="F159" s="545"/>
      <c r="G159" s="545"/>
      <c r="H159" s="679" t="s">
        <v>165</v>
      </c>
      <c r="I159" s="628"/>
      <c r="J159" s="628"/>
      <c r="K159" s="628"/>
      <c r="L159" s="628"/>
      <c r="M159" s="628"/>
      <c r="N159" s="628"/>
      <c r="O159" s="628"/>
      <c r="P159" s="628"/>
      <c r="Q159" s="628"/>
      <c r="R159" s="33">
        <f>VLOOKUP(H159,F_A,2,0)</f>
        <v>0.505</v>
      </c>
      <c r="S159" s="648">
        <f>S157*$R159</f>
        <v>0</v>
      </c>
      <c r="T159" s="629"/>
      <c r="U159" s="648">
        <f t="shared" ref="U159" si="75">U157*$R159</f>
        <v>0</v>
      </c>
      <c r="V159" s="629"/>
      <c r="W159" s="648">
        <f t="shared" ref="W159" si="76">W157*$R159</f>
        <v>0</v>
      </c>
      <c r="X159" s="629"/>
      <c r="Y159" s="249">
        <f>SUM(S159:X159)</f>
        <v>0</v>
      </c>
      <c r="Z159" s="38"/>
    </row>
    <row r="160" spans="1:33" ht="15" customHeight="1">
      <c r="C160" s="699"/>
      <c r="D160" s="700"/>
      <c r="E160" s="700"/>
      <c r="F160" s="700"/>
      <c r="G160" s="700"/>
      <c r="H160" s="700"/>
      <c r="I160" s="700"/>
      <c r="J160" s="700"/>
      <c r="K160" s="700"/>
      <c r="L160" s="700"/>
      <c r="M160" s="700"/>
      <c r="N160" s="700"/>
      <c r="O160" s="700"/>
      <c r="P160" s="700"/>
      <c r="Q160" s="700"/>
      <c r="R160" s="701"/>
      <c r="S160" s="218"/>
      <c r="T160" s="219"/>
      <c r="U160" s="218"/>
      <c r="V160" s="219"/>
      <c r="W160" s="218"/>
      <c r="X160" s="219"/>
      <c r="Y160" s="220"/>
      <c r="Z160" s="38"/>
    </row>
    <row r="161" spans="3:26" ht="15" customHeight="1">
      <c r="C161" s="544" t="s">
        <v>349</v>
      </c>
      <c r="D161" s="545"/>
      <c r="E161" s="545"/>
      <c r="F161" s="545"/>
      <c r="G161" s="545"/>
      <c r="H161" s="545"/>
      <c r="I161" s="545"/>
      <c r="J161" s="545"/>
      <c r="K161" s="545"/>
      <c r="L161" s="545"/>
      <c r="M161" s="545"/>
      <c r="N161" s="545"/>
      <c r="O161" s="545"/>
      <c r="P161" s="545"/>
      <c r="Q161" s="545"/>
      <c r="R161" s="546"/>
      <c r="S161" s="648">
        <f>S157+S159+S155</f>
        <v>0</v>
      </c>
      <c r="T161" s="629"/>
      <c r="U161" s="648">
        <f t="shared" ref="U161" si="77">U157+U159+U155</f>
        <v>0</v>
      </c>
      <c r="V161" s="629"/>
      <c r="W161" s="648">
        <f t="shared" ref="W161" si="78">W157+W159+W155</f>
        <v>0</v>
      </c>
      <c r="X161" s="629"/>
      <c r="Y161" s="175">
        <f>SUM(S161:X161)</f>
        <v>0</v>
      </c>
      <c r="Z161" s="38"/>
    </row>
    <row r="162" spans="3:26" ht="17.100000000000001" customHeight="1">
      <c r="C162" s="132"/>
      <c r="D162" s="132"/>
      <c r="R162" s="47"/>
      <c r="S162" s="64"/>
      <c r="T162" s="64"/>
      <c r="V162" s="64"/>
      <c r="X162" s="64"/>
      <c r="Z162" s="50"/>
    </row>
    <row r="163" spans="3:26" ht="17.100000000000001" customHeight="1">
      <c r="R163" s="47"/>
      <c r="S163" s="64"/>
      <c r="T163" s="64"/>
      <c r="V163" s="64"/>
      <c r="X163" s="64"/>
      <c r="Z163" s="50"/>
    </row>
    <row r="164" spans="3:26" ht="17.100000000000001" customHeight="1">
      <c r="C164" s="73"/>
      <c r="D164" s="73"/>
      <c r="E164" s="73"/>
      <c r="F164" s="73"/>
      <c r="G164" s="73"/>
      <c r="H164" s="73"/>
      <c r="I164" s="73"/>
      <c r="J164" s="73"/>
      <c r="K164" s="73"/>
      <c r="L164" s="73"/>
      <c r="M164" s="73"/>
      <c r="N164" s="73"/>
      <c r="O164" s="73"/>
      <c r="P164" s="73"/>
      <c r="Q164" s="73"/>
      <c r="S164" s="38"/>
      <c r="T164" s="38"/>
      <c r="U164" s="38"/>
      <c r="V164" s="38"/>
      <c r="W164" s="38"/>
      <c r="X164" s="250"/>
      <c r="Y164" s="38"/>
      <c r="Z164" s="38"/>
    </row>
    <row r="165" spans="3:26" ht="17.100000000000001" customHeight="1">
      <c r="C165" s="73"/>
      <c r="D165" s="73"/>
      <c r="E165" s="73"/>
      <c r="F165" s="73"/>
      <c r="G165" s="73"/>
      <c r="H165" s="73"/>
      <c r="I165" s="73"/>
      <c r="J165" s="73"/>
      <c r="K165" s="73"/>
      <c r="L165" s="73"/>
      <c r="M165" s="73"/>
      <c r="N165" s="73"/>
      <c r="O165" s="73"/>
      <c r="P165" s="73"/>
      <c r="Q165" s="73"/>
      <c r="S165" s="38"/>
      <c r="T165" s="38"/>
      <c r="U165" s="38"/>
      <c r="V165" s="38"/>
      <c r="W165" s="38"/>
      <c r="X165" s="38"/>
      <c r="Y165" s="38"/>
      <c r="Z165" s="38"/>
    </row>
    <row r="166" spans="3:26" ht="17.100000000000001" customHeight="1">
      <c r="C166" s="73"/>
      <c r="D166" s="73"/>
      <c r="E166" s="73"/>
      <c r="F166" s="73"/>
      <c r="G166" s="73"/>
      <c r="H166" s="73"/>
      <c r="I166" s="73"/>
      <c r="J166" s="73"/>
      <c r="K166" s="73"/>
      <c r="L166" s="73"/>
      <c r="M166" s="73"/>
      <c r="N166" s="73"/>
      <c r="O166" s="73"/>
      <c r="P166" s="73"/>
      <c r="Q166" s="73"/>
      <c r="S166" s="38"/>
      <c r="T166" s="38"/>
      <c r="U166" s="38"/>
      <c r="V166" s="38"/>
      <c r="W166" s="38"/>
      <c r="X166" s="38"/>
      <c r="Y166" s="38"/>
      <c r="Z166" s="38"/>
    </row>
    <row r="167" spans="3:26" ht="17.100000000000001" customHeight="1">
      <c r="C167" s="73"/>
      <c r="D167" s="73"/>
      <c r="E167" s="73"/>
      <c r="F167" s="73"/>
      <c r="G167" s="73"/>
      <c r="H167" s="73"/>
      <c r="I167" s="73"/>
      <c r="J167" s="73"/>
      <c r="K167" s="73"/>
      <c r="L167" s="73"/>
      <c r="M167" s="73"/>
      <c r="N167" s="73"/>
      <c r="O167" s="73"/>
      <c r="P167" s="73"/>
      <c r="Q167" s="73"/>
      <c r="S167" s="38"/>
      <c r="T167" s="38"/>
      <c r="U167" s="38"/>
      <c r="V167" s="38"/>
      <c r="W167" s="38"/>
      <c r="X167" s="38"/>
      <c r="Y167" s="38"/>
      <c r="Z167" s="38"/>
    </row>
    <row r="168" spans="3:26" ht="17.100000000000001" customHeight="1">
      <c r="C168" s="73"/>
      <c r="D168" s="73"/>
      <c r="E168" s="73"/>
      <c r="F168" s="73"/>
      <c r="G168" s="73"/>
      <c r="H168" s="73"/>
      <c r="I168" s="73"/>
      <c r="J168" s="73"/>
      <c r="K168" s="73"/>
      <c r="L168" s="73"/>
      <c r="M168" s="73"/>
      <c r="N168" s="73"/>
      <c r="O168" s="73"/>
      <c r="P168" s="73"/>
      <c r="Q168" s="73"/>
      <c r="S168" s="38"/>
      <c r="T168" s="38"/>
      <c r="U168" s="38"/>
      <c r="V168" s="38"/>
      <c r="W168" s="38"/>
      <c r="X168" s="38"/>
      <c r="Y168" s="38"/>
      <c r="Z168" s="38"/>
    </row>
    <row r="169" spans="3:26" ht="17.100000000000001" customHeight="1">
      <c r="C169" s="73"/>
      <c r="D169" s="73"/>
      <c r="E169" s="73"/>
      <c r="F169" s="73"/>
      <c r="G169" s="73"/>
      <c r="H169" s="73"/>
      <c r="I169" s="73"/>
      <c r="J169" s="73"/>
      <c r="K169" s="73"/>
      <c r="L169" s="73"/>
      <c r="M169" s="73"/>
      <c r="N169" s="73"/>
      <c r="O169" s="73"/>
      <c r="P169" s="73"/>
      <c r="Q169" s="73"/>
      <c r="S169" s="38"/>
      <c r="T169" s="38"/>
      <c r="U169" s="38"/>
      <c r="V169" s="38"/>
      <c r="W169" s="38"/>
      <c r="X169" s="38"/>
      <c r="Y169" s="38"/>
      <c r="Z169" s="38"/>
    </row>
    <row r="171" spans="3:26" ht="17.100000000000001" customHeight="1">
      <c r="C171" s="15" t="s">
        <v>122</v>
      </c>
      <c r="D171" s="15"/>
      <c r="E171" s="15"/>
      <c r="F171" s="15"/>
      <c r="G171" s="15"/>
      <c r="H171" s="15"/>
      <c r="I171" s="15"/>
      <c r="J171" s="15"/>
      <c r="K171" s="15"/>
      <c r="L171" s="15"/>
      <c r="M171" s="15"/>
      <c r="N171" s="15"/>
      <c r="O171" s="15"/>
      <c r="P171" s="15"/>
      <c r="Q171" s="15"/>
      <c r="R171" s="251"/>
      <c r="S171" s="251"/>
      <c r="T171" s="251"/>
      <c r="U171" s="251"/>
      <c r="V171" s="251"/>
      <c r="W171" s="251"/>
      <c r="X171" s="251"/>
    </row>
    <row r="172" spans="3:26" ht="17.100000000000001" customHeight="1">
      <c r="C172" s="64" t="s">
        <v>122</v>
      </c>
      <c r="D172" s="64"/>
      <c r="E172" s="64"/>
      <c r="F172" s="64"/>
      <c r="G172" s="64"/>
      <c r="H172" s="64"/>
      <c r="I172" s="64"/>
      <c r="J172" s="64"/>
      <c r="K172" s="64"/>
      <c r="L172" s="64"/>
      <c r="M172" s="64"/>
      <c r="N172" s="64"/>
      <c r="O172" s="64"/>
      <c r="P172" s="64"/>
      <c r="Q172" s="64"/>
      <c r="R172" s="251" t="s">
        <v>122</v>
      </c>
      <c r="S172" s="251" t="s">
        <v>122</v>
      </c>
      <c r="T172" s="251"/>
      <c r="U172" s="251" t="s">
        <v>122</v>
      </c>
      <c r="V172" s="251"/>
      <c r="W172" s="251" t="s">
        <v>122</v>
      </c>
      <c r="X172" s="251"/>
    </row>
    <row r="173" spans="3:26" ht="17.100000000000001" customHeight="1">
      <c r="C173" s="64" t="s">
        <v>122</v>
      </c>
      <c r="D173" s="64"/>
      <c r="E173" s="64"/>
      <c r="F173" s="64"/>
      <c r="G173" s="64"/>
      <c r="H173" s="64"/>
      <c r="I173" s="64"/>
      <c r="J173" s="64"/>
      <c r="K173" s="64"/>
      <c r="L173" s="64"/>
      <c r="M173" s="64"/>
      <c r="N173" s="64"/>
      <c r="O173" s="64"/>
      <c r="P173" s="64"/>
      <c r="Q173" s="64"/>
      <c r="R173" s="251" t="s">
        <v>122</v>
      </c>
      <c r="S173" s="251" t="s">
        <v>122</v>
      </c>
      <c r="T173" s="251"/>
      <c r="U173" s="251" t="s">
        <v>122</v>
      </c>
      <c r="V173" s="251"/>
      <c r="W173" s="251" t="s">
        <v>122</v>
      </c>
      <c r="X173" s="251"/>
    </row>
    <row r="174" spans="3:26" ht="17.100000000000001" customHeight="1">
      <c r="C174" s="64" t="s">
        <v>122</v>
      </c>
      <c r="D174" s="64"/>
      <c r="E174" s="64"/>
      <c r="F174" s="64"/>
      <c r="G174" s="64"/>
      <c r="H174" s="64"/>
      <c r="I174" s="64"/>
      <c r="J174" s="64"/>
      <c r="K174" s="64"/>
      <c r="L174" s="64"/>
      <c r="M174" s="64"/>
      <c r="N174" s="64"/>
      <c r="O174" s="64"/>
      <c r="P174" s="64"/>
      <c r="Q174" s="64"/>
      <c r="R174" s="251"/>
      <c r="S174" s="251"/>
      <c r="T174" s="251"/>
      <c r="U174" s="251"/>
      <c r="V174" s="251"/>
      <c r="W174" s="251" t="s">
        <v>122</v>
      </c>
      <c r="X174" s="251"/>
    </row>
    <row r="175" spans="3:26" ht="17.100000000000001" customHeight="1">
      <c r="C175" s="64"/>
      <c r="D175" s="64"/>
      <c r="E175" s="64"/>
      <c r="F175" s="64"/>
      <c r="G175" s="64"/>
      <c r="H175" s="64"/>
      <c r="I175" s="64"/>
      <c r="J175" s="64"/>
      <c r="K175" s="64"/>
      <c r="L175" s="64"/>
      <c r="M175" s="64"/>
      <c r="N175" s="64"/>
      <c r="O175" s="64"/>
      <c r="P175" s="64"/>
      <c r="Q175" s="64"/>
      <c r="R175" s="251" t="s">
        <v>122</v>
      </c>
      <c r="S175" s="251" t="s">
        <v>122</v>
      </c>
      <c r="T175" s="251"/>
      <c r="U175" s="251" t="s">
        <v>122</v>
      </c>
      <c r="V175" s="251"/>
      <c r="W175" s="251" t="s">
        <v>122</v>
      </c>
      <c r="X175" s="251"/>
    </row>
  </sheetData>
  <mergeCells count="470">
    <mergeCell ref="S112:T112"/>
    <mergeCell ref="W113:X113"/>
    <mergeCell ref="W120:X120"/>
    <mergeCell ref="C152:R152"/>
    <mergeCell ref="S141:T141"/>
    <mergeCell ref="S136:T136"/>
    <mergeCell ref="C155:R155"/>
    <mergeCell ref="S155:T155"/>
    <mergeCell ref="U155:V155"/>
    <mergeCell ref="W155:X155"/>
    <mergeCell ref="C153:R153"/>
    <mergeCell ref="S153:T153"/>
    <mergeCell ref="U153:V153"/>
    <mergeCell ref="W153:X153"/>
    <mergeCell ref="C154:R154"/>
    <mergeCell ref="S154:T154"/>
    <mergeCell ref="U154:V154"/>
    <mergeCell ref="W154:X154"/>
    <mergeCell ref="W141:X141"/>
    <mergeCell ref="C141:R141"/>
    <mergeCell ref="H149:O149"/>
    <mergeCell ref="C150:D150"/>
    <mergeCell ref="E150:G150"/>
    <mergeCell ref="H150:O150"/>
    <mergeCell ref="W63:X63"/>
    <mergeCell ref="U72:V72"/>
    <mergeCell ref="W72:X72"/>
    <mergeCell ref="U77:V77"/>
    <mergeCell ref="W77:X77"/>
    <mergeCell ref="W75:X75"/>
    <mergeCell ref="S64:T64"/>
    <mergeCell ref="S104:T104"/>
    <mergeCell ref="W101:X101"/>
    <mergeCell ref="S72:T72"/>
    <mergeCell ref="U73:V73"/>
    <mergeCell ref="W73:X73"/>
    <mergeCell ref="W76:X76"/>
    <mergeCell ref="U70:V70"/>
    <mergeCell ref="U69:V69"/>
    <mergeCell ref="W65:X65"/>
    <mergeCell ref="W66:X66"/>
    <mergeCell ref="W104:X104"/>
    <mergeCell ref="W84:X84"/>
    <mergeCell ref="W87:X87"/>
    <mergeCell ref="W86:X86"/>
    <mergeCell ref="W81:X81"/>
    <mergeCell ref="W80:X80"/>
    <mergeCell ref="W93:X93"/>
    <mergeCell ref="U134:V134"/>
    <mergeCell ref="W134:X134"/>
    <mergeCell ref="W116:X116"/>
    <mergeCell ref="U119:V119"/>
    <mergeCell ref="W119:X119"/>
    <mergeCell ref="U117:V117"/>
    <mergeCell ref="W117:X117"/>
    <mergeCell ref="W132:X132"/>
    <mergeCell ref="U122:V122"/>
    <mergeCell ref="W128:X128"/>
    <mergeCell ref="W123:X123"/>
    <mergeCell ref="W125:X125"/>
    <mergeCell ref="W127:X127"/>
    <mergeCell ref="W129:X129"/>
    <mergeCell ref="W124:X124"/>
    <mergeCell ref="U125:V125"/>
    <mergeCell ref="U128:V128"/>
    <mergeCell ref="U127:V127"/>
    <mergeCell ref="S119:T119"/>
    <mergeCell ref="S124:T124"/>
    <mergeCell ref="E121:R121"/>
    <mergeCell ref="C122:D122"/>
    <mergeCell ref="E122:R122"/>
    <mergeCell ref="O120:R120"/>
    <mergeCell ref="E119:R119"/>
    <mergeCell ref="S120:T120"/>
    <mergeCell ref="C121:D121"/>
    <mergeCell ref="C119:D119"/>
    <mergeCell ref="S122:T122"/>
    <mergeCell ref="W98:X98"/>
    <mergeCell ref="U129:V129"/>
    <mergeCell ref="U111:V111"/>
    <mergeCell ref="W111:X111"/>
    <mergeCell ref="U110:V110"/>
    <mergeCell ref="W110:X110"/>
    <mergeCell ref="U109:V109"/>
    <mergeCell ref="W109:X109"/>
    <mergeCell ref="W100:X100"/>
    <mergeCell ref="W122:X122"/>
    <mergeCell ref="U116:V116"/>
    <mergeCell ref="U113:V113"/>
    <mergeCell ref="W112:X112"/>
    <mergeCell ref="W105:X105"/>
    <mergeCell ref="W106:X106"/>
    <mergeCell ref="W115:X115"/>
    <mergeCell ref="U123:V123"/>
    <mergeCell ref="U124:V124"/>
    <mergeCell ref="U120:V120"/>
    <mergeCell ref="W107:X107"/>
    <mergeCell ref="S83:T83"/>
    <mergeCell ref="U83:V83"/>
    <mergeCell ref="W83:X83"/>
    <mergeCell ref="S82:T82"/>
    <mergeCell ref="U82:V82"/>
    <mergeCell ref="D89:D92"/>
    <mergeCell ref="D77:D80"/>
    <mergeCell ref="S80:T80"/>
    <mergeCell ref="U80:V80"/>
    <mergeCell ref="W82:X82"/>
    <mergeCell ref="S92:T92"/>
    <mergeCell ref="U92:V92"/>
    <mergeCell ref="U85:V85"/>
    <mergeCell ref="S89:T89"/>
    <mergeCell ref="U89:V89"/>
    <mergeCell ref="W79:X79"/>
    <mergeCell ref="W78:X78"/>
    <mergeCell ref="A120:A121"/>
    <mergeCell ref="E34:O34"/>
    <mergeCell ref="E45:O45"/>
    <mergeCell ref="E46:O46"/>
    <mergeCell ref="E47:O47"/>
    <mergeCell ref="O61:R61"/>
    <mergeCell ref="S100:T100"/>
    <mergeCell ref="O112:R112"/>
    <mergeCell ref="S105:T105"/>
    <mergeCell ref="S106:T106"/>
    <mergeCell ref="S107:T107"/>
    <mergeCell ref="S108:T108"/>
    <mergeCell ref="S109:T109"/>
    <mergeCell ref="S110:T110"/>
    <mergeCell ref="Q67:Q68"/>
    <mergeCell ref="D66:R66"/>
    <mergeCell ref="P102:P103"/>
    <mergeCell ref="D81:D84"/>
    <mergeCell ref="S76:T76"/>
    <mergeCell ref="S81:T81"/>
    <mergeCell ref="E102:N102"/>
    <mergeCell ref="D104:D107"/>
    <mergeCell ref="D108:D111"/>
    <mergeCell ref="D73:D76"/>
    <mergeCell ref="Y7:Y8"/>
    <mergeCell ref="W7:X7"/>
    <mergeCell ref="U39:V39"/>
    <mergeCell ref="D85:D88"/>
    <mergeCell ref="O101:R101"/>
    <mergeCell ref="U65:V65"/>
    <mergeCell ref="U66:V66"/>
    <mergeCell ref="S65:T65"/>
    <mergeCell ref="C63:P63"/>
    <mergeCell ref="E42:O42"/>
    <mergeCell ref="E58:O58"/>
    <mergeCell ref="C62:P62"/>
    <mergeCell ref="E51:O51"/>
    <mergeCell ref="E48:O48"/>
    <mergeCell ref="S69:T69"/>
    <mergeCell ref="E59:O59"/>
    <mergeCell ref="S101:T101"/>
    <mergeCell ref="S71:T71"/>
    <mergeCell ref="U71:V71"/>
    <mergeCell ref="S74:T74"/>
    <mergeCell ref="U74:V74"/>
    <mergeCell ref="W74:X74"/>
    <mergeCell ref="U101:V101"/>
    <mergeCell ref="U75:V75"/>
    <mergeCell ref="S6:T6"/>
    <mergeCell ref="U6:V6"/>
    <mergeCell ref="E30:O30"/>
    <mergeCell ref="E23:O23"/>
    <mergeCell ref="S16:T16"/>
    <mergeCell ref="U16:V16"/>
    <mergeCell ref="S77:T77"/>
    <mergeCell ref="S79:T79"/>
    <mergeCell ref="U79:V79"/>
    <mergeCell ref="S78:T78"/>
    <mergeCell ref="U78:V78"/>
    <mergeCell ref="U76:V76"/>
    <mergeCell ref="S73:T73"/>
    <mergeCell ref="U63:V63"/>
    <mergeCell ref="E41:O41"/>
    <mergeCell ref="E40:O40"/>
    <mergeCell ref="E43:O43"/>
    <mergeCell ref="E44:O44"/>
    <mergeCell ref="S75:T75"/>
    <mergeCell ref="P67:P68"/>
    <mergeCell ref="C64:P64"/>
    <mergeCell ref="E67:N67"/>
    <mergeCell ref="R67:R68"/>
    <mergeCell ref="O69:O72"/>
    <mergeCell ref="W6:X6"/>
    <mergeCell ref="E13:O13"/>
    <mergeCell ref="E14:O14"/>
    <mergeCell ref="E15:O15"/>
    <mergeCell ref="E31:N31"/>
    <mergeCell ref="E37:O37"/>
    <mergeCell ref="E38:O38"/>
    <mergeCell ref="S32:T32"/>
    <mergeCell ref="U32:V32"/>
    <mergeCell ref="S8:T8"/>
    <mergeCell ref="S7:T7"/>
    <mergeCell ref="E12:O12"/>
    <mergeCell ref="E19:O19"/>
    <mergeCell ref="E6:I6"/>
    <mergeCell ref="E7:I7"/>
    <mergeCell ref="E8:I8"/>
    <mergeCell ref="E10:O10"/>
    <mergeCell ref="E9:O9"/>
    <mergeCell ref="E11:O11"/>
    <mergeCell ref="E18:O18"/>
    <mergeCell ref="E17:R17"/>
    <mergeCell ref="O16:R16"/>
    <mergeCell ref="W8:X8"/>
    <mergeCell ref="E29:O29"/>
    <mergeCell ref="Z1:AA1"/>
    <mergeCell ref="Z2:AA2"/>
    <mergeCell ref="E2:I2"/>
    <mergeCell ref="E3:I3"/>
    <mergeCell ref="Z3:AA3"/>
    <mergeCell ref="S5:T5"/>
    <mergeCell ref="U5:V5"/>
    <mergeCell ref="D1:R1"/>
    <mergeCell ref="W5:X5"/>
    <mergeCell ref="S39:T39"/>
    <mergeCell ref="W16:X16"/>
    <mergeCell ref="E24:O24"/>
    <mergeCell ref="U7:V7"/>
    <mergeCell ref="U8:V8"/>
    <mergeCell ref="E28:O28"/>
    <mergeCell ref="E25:O25"/>
    <mergeCell ref="O31:R31"/>
    <mergeCell ref="E20:O20"/>
    <mergeCell ref="E21:O21"/>
    <mergeCell ref="E22:O22"/>
    <mergeCell ref="E16:N16"/>
    <mergeCell ref="E26:O26"/>
    <mergeCell ref="E27:O27"/>
    <mergeCell ref="W39:X39"/>
    <mergeCell ref="E35:O35"/>
    <mergeCell ref="E36:O36"/>
    <mergeCell ref="E33:N33"/>
    <mergeCell ref="W56:X56"/>
    <mergeCell ref="W70:X70"/>
    <mergeCell ref="W31:X31"/>
    <mergeCell ref="W32:X32"/>
    <mergeCell ref="U64:V64"/>
    <mergeCell ref="W64:X64"/>
    <mergeCell ref="E60:O60"/>
    <mergeCell ref="W61:X61"/>
    <mergeCell ref="U61:V61"/>
    <mergeCell ref="S61:T61"/>
    <mergeCell ref="S31:T31"/>
    <mergeCell ref="U31:V31"/>
    <mergeCell ref="U54:V54"/>
    <mergeCell ref="E50:O50"/>
    <mergeCell ref="W54:X54"/>
    <mergeCell ref="C32:R32"/>
    <mergeCell ref="S54:T54"/>
    <mergeCell ref="O65:R65"/>
    <mergeCell ref="O54:R54"/>
    <mergeCell ref="S63:T63"/>
    <mergeCell ref="C55:R55"/>
    <mergeCell ref="C56:R56"/>
    <mergeCell ref="O39:R39"/>
    <mergeCell ref="W69:X69"/>
    <mergeCell ref="S93:T93"/>
    <mergeCell ref="S115:T115"/>
    <mergeCell ref="D93:D96"/>
    <mergeCell ref="C118:D118"/>
    <mergeCell ref="E118:R118"/>
    <mergeCell ref="S118:T118"/>
    <mergeCell ref="U118:V118"/>
    <mergeCell ref="E114:R114"/>
    <mergeCell ref="C116:D116"/>
    <mergeCell ref="E116:R116"/>
    <mergeCell ref="C117:D117"/>
    <mergeCell ref="Q102:Q103"/>
    <mergeCell ref="S113:T113"/>
    <mergeCell ref="S97:T97"/>
    <mergeCell ref="O108:O111"/>
    <mergeCell ref="O104:O107"/>
    <mergeCell ref="S111:T111"/>
    <mergeCell ref="U112:V112"/>
    <mergeCell ref="U115:V115"/>
    <mergeCell ref="S98:T98"/>
    <mergeCell ref="U98:V98"/>
    <mergeCell ref="U108:V108"/>
    <mergeCell ref="U105:V105"/>
    <mergeCell ref="D97:D100"/>
    <mergeCell ref="S66:T66"/>
    <mergeCell ref="S116:T116"/>
    <mergeCell ref="E117:R117"/>
    <mergeCell ref="S117:T117"/>
    <mergeCell ref="W71:X71"/>
    <mergeCell ref="W118:X118"/>
    <mergeCell ref="U104:V104"/>
    <mergeCell ref="U81:V81"/>
    <mergeCell ref="U106:V106"/>
    <mergeCell ref="O102:O103"/>
    <mergeCell ref="C113:R113"/>
    <mergeCell ref="O97:O100"/>
    <mergeCell ref="O85:O88"/>
    <mergeCell ref="U100:V100"/>
    <mergeCell ref="U93:V93"/>
    <mergeCell ref="U97:V97"/>
    <mergeCell ref="S87:T87"/>
    <mergeCell ref="U87:V87"/>
    <mergeCell ref="E115:R115"/>
    <mergeCell ref="C115:D115"/>
    <mergeCell ref="O67:O68"/>
    <mergeCell ref="S70:T70"/>
    <mergeCell ref="S85:T85"/>
    <mergeCell ref="W99:X99"/>
    <mergeCell ref="U161:V161"/>
    <mergeCell ref="U151:V151"/>
    <mergeCell ref="U143:V143"/>
    <mergeCell ref="W143:X143"/>
    <mergeCell ref="U142:V142"/>
    <mergeCell ref="W142:X142"/>
    <mergeCell ref="S151:T151"/>
    <mergeCell ref="E130:R130"/>
    <mergeCell ref="S130:T130"/>
    <mergeCell ref="U130:V130"/>
    <mergeCell ref="W130:X130"/>
    <mergeCell ref="W151:X151"/>
    <mergeCell ref="S161:T161"/>
    <mergeCell ref="S157:T157"/>
    <mergeCell ref="S143:T143"/>
    <mergeCell ref="U157:V157"/>
    <mergeCell ref="W157:X157"/>
    <mergeCell ref="W161:X161"/>
    <mergeCell ref="W159:X159"/>
    <mergeCell ref="U141:V141"/>
    <mergeCell ref="S132:T132"/>
    <mergeCell ref="U132:V132"/>
    <mergeCell ref="S159:T159"/>
    <mergeCell ref="U159:V159"/>
    <mergeCell ref="W58:X58"/>
    <mergeCell ref="C130:D130"/>
    <mergeCell ref="W131:X131"/>
    <mergeCell ref="U131:V131"/>
    <mergeCell ref="D52:P52"/>
    <mergeCell ref="D53:P53"/>
    <mergeCell ref="U58:V58"/>
    <mergeCell ref="S58:T58"/>
    <mergeCell ref="S55:T55"/>
    <mergeCell ref="U55:V55"/>
    <mergeCell ref="W55:X55"/>
    <mergeCell ref="S56:T56"/>
    <mergeCell ref="U56:V56"/>
    <mergeCell ref="C129:D129"/>
    <mergeCell ref="E129:R129"/>
    <mergeCell ref="C128:D128"/>
    <mergeCell ref="E128:R128"/>
    <mergeCell ref="S128:T128"/>
    <mergeCell ref="W97:X97"/>
    <mergeCell ref="S96:T96"/>
    <mergeCell ref="U96:V96"/>
    <mergeCell ref="W96:X96"/>
    <mergeCell ref="S99:T99"/>
    <mergeCell ref="U99:V99"/>
    <mergeCell ref="D69:D72"/>
    <mergeCell ref="R102:R103"/>
    <mergeCell ref="C157:R157"/>
    <mergeCell ref="C159:G159"/>
    <mergeCell ref="S135:T135"/>
    <mergeCell ref="H159:Q159"/>
    <mergeCell ref="H146:O146"/>
    <mergeCell ref="C142:R142"/>
    <mergeCell ref="S142:T142"/>
    <mergeCell ref="C149:D149"/>
    <mergeCell ref="E149:G149"/>
    <mergeCell ref="C133:R133"/>
    <mergeCell ref="C132:R132"/>
    <mergeCell ref="C143:R143"/>
    <mergeCell ref="H148:O148"/>
    <mergeCell ref="C134:D134"/>
    <mergeCell ref="E134:R134"/>
    <mergeCell ref="C136:D136"/>
    <mergeCell ref="E136:R136"/>
    <mergeCell ref="C139:N139"/>
    <mergeCell ref="O124:R124"/>
    <mergeCell ref="C147:D147"/>
    <mergeCell ref="E147:G147"/>
    <mergeCell ref="H147:O147"/>
    <mergeCell ref="O139:R139"/>
    <mergeCell ref="C146:D146"/>
    <mergeCell ref="E146:G146"/>
    <mergeCell ref="E127:R127"/>
    <mergeCell ref="C125:R125"/>
    <mergeCell ref="C126:D126"/>
    <mergeCell ref="E126:R126"/>
    <mergeCell ref="S127:T127"/>
    <mergeCell ref="C123:D123"/>
    <mergeCell ref="E123:R123"/>
    <mergeCell ref="S123:T123"/>
    <mergeCell ref="C145:D145"/>
    <mergeCell ref="E145:G145"/>
    <mergeCell ref="H145:O145"/>
    <mergeCell ref="S134:T134"/>
    <mergeCell ref="S129:T129"/>
    <mergeCell ref="S125:T125"/>
    <mergeCell ref="C161:R161"/>
    <mergeCell ref="E49:O49"/>
    <mergeCell ref="E39:N39"/>
    <mergeCell ref="C54:N54"/>
    <mergeCell ref="C57:R57"/>
    <mergeCell ref="C61:N61"/>
    <mergeCell ref="C65:N65"/>
    <mergeCell ref="E120:N120"/>
    <mergeCell ref="C124:N124"/>
    <mergeCell ref="C120:D120"/>
    <mergeCell ref="C140:R140"/>
    <mergeCell ref="C144:R144"/>
    <mergeCell ref="C160:R160"/>
    <mergeCell ref="C156:R156"/>
    <mergeCell ref="O93:O96"/>
    <mergeCell ref="O89:O92"/>
    <mergeCell ref="O77:O80"/>
    <mergeCell ref="O73:O76"/>
    <mergeCell ref="C148:D148"/>
    <mergeCell ref="E148:G148"/>
    <mergeCell ref="C135:D135"/>
    <mergeCell ref="E135:R135"/>
    <mergeCell ref="O81:O84"/>
    <mergeCell ref="C114:D114"/>
    <mergeCell ref="U139:V139"/>
    <mergeCell ref="W139:X139"/>
    <mergeCell ref="C138:D138"/>
    <mergeCell ref="E138:R138"/>
    <mergeCell ref="S138:T138"/>
    <mergeCell ref="U138:V138"/>
    <mergeCell ref="W138:X138"/>
    <mergeCell ref="U94:V94"/>
    <mergeCell ref="W94:X94"/>
    <mergeCell ref="W135:X135"/>
    <mergeCell ref="U136:V136"/>
    <mergeCell ref="W136:X136"/>
    <mergeCell ref="C137:D137"/>
    <mergeCell ref="E137:R137"/>
    <mergeCell ref="S137:T137"/>
    <mergeCell ref="U137:V137"/>
    <mergeCell ref="W137:X137"/>
    <mergeCell ref="W108:X108"/>
    <mergeCell ref="U135:V135"/>
    <mergeCell ref="U107:V107"/>
    <mergeCell ref="C131:D131"/>
    <mergeCell ref="E131:R131"/>
    <mergeCell ref="S131:T131"/>
    <mergeCell ref="C127:D127"/>
    <mergeCell ref="O151:R151"/>
    <mergeCell ref="E5:G5"/>
    <mergeCell ref="E4:G4"/>
    <mergeCell ref="W85:X85"/>
    <mergeCell ref="S84:T84"/>
    <mergeCell ref="U84:V84"/>
    <mergeCell ref="W89:X89"/>
    <mergeCell ref="S88:T88"/>
    <mergeCell ref="U88:V88"/>
    <mergeCell ref="W88:X88"/>
    <mergeCell ref="S91:T91"/>
    <mergeCell ref="U91:V91"/>
    <mergeCell ref="W91:X91"/>
    <mergeCell ref="S90:T90"/>
    <mergeCell ref="U90:V90"/>
    <mergeCell ref="W90:X90"/>
    <mergeCell ref="S86:T86"/>
    <mergeCell ref="U86:V86"/>
    <mergeCell ref="W92:X92"/>
    <mergeCell ref="S95:T95"/>
    <mergeCell ref="U95:V95"/>
    <mergeCell ref="W95:X95"/>
    <mergeCell ref="S94:T94"/>
    <mergeCell ref="S139:T139"/>
  </mergeCells>
  <phoneticPr fontId="0" type="noConversion"/>
  <dataValidations count="9">
    <dataValidation type="list" allowBlank="1" showInputMessage="1" showErrorMessage="1" sqref="H159 I158:Q158">
      <formula1>Activity</formula1>
    </dataValidation>
    <dataValidation type="list" allowBlank="1" showInputMessage="1" showErrorMessage="1" sqref="D127 C127:C131">
      <formula1>Commodity</formula1>
    </dataValidation>
    <dataValidation type="list" allowBlank="1" showInputMessage="1" showErrorMessage="1" sqref="C69:C100 C104:C111">
      <formula1>Travel</formula1>
    </dataValidation>
    <dataValidation type="list" allowBlank="1" showInputMessage="1" showErrorMessage="1" sqref="E59:O60">
      <formula1>Fabrication</formula1>
    </dataValidation>
    <dataValidation type="list" allowBlank="1" showInputMessage="1" showErrorMessage="1" sqref="E27:O30">
      <formula1>Student</formula1>
    </dataValidation>
    <dataValidation showDropDown="1" showInputMessage="1" showErrorMessage="1" sqref="D11"/>
    <dataValidation type="list" allowBlank="1" showInputMessage="1" showErrorMessage="1" sqref="E11:O15">
      <formula1>SeniorPersonnel1</formula1>
    </dataValidation>
    <dataValidation type="list" allowBlank="1" showInputMessage="1" showErrorMessage="1" sqref="E19:O24">
      <formula1>OtherPersonnel</formula1>
    </dataValidation>
    <dataValidation type="list" allowBlank="1" showInputMessage="1" showErrorMessage="1" sqref="C115:C120">
      <formula1>Contractual</formula1>
    </dataValidation>
  </dataValidations>
  <printOptions horizontalCentered="1"/>
  <pageMargins left="0.25" right="0.25" top="0.75" bottom="0.75" header="0.3" footer="0.3"/>
  <pageSetup scale="10" orientation="portrait" r:id="rId1"/>
  <headerFooter alignWithMargins="0">
    <oddHeader xml:space="preserve">&amp;C&amp;"Arial,Bold"&amp;14
UNIVERSITY OF ALASKA FAIRBANKS&amp;16
</oddHeader>
  </headerFooter>
  <ignoredErrors>
    <ignoredError sqref="O101:R101 T45:T46 V45:V46 X45:X46 S66 U66 W66 R159 T151 Y156 Z101:Z103 Y102:Y103 Y140 T113 Y144:Y145 Y158 Y160 T161 T159 S160:X160 T157 S158:X158 S143:X143 S144:X145 S132:X132 S124:X124 S125:X125 S120:X120 S112:X112 S101:X101 S140:X141 T23:X24 S156:X156 T11:X11 R11 X34 V34 T34 V17:X19 C16:C18 T19:U19 X41 V41 T41 T27:X27 R27 X48 V48 T48 V59:X59 T59 R59 W63 U63 S63 S121:X122 Y121 S102:X103 T69 T104 V104 V69 X69 X104" unlockedFormula="1"/>
  </ignoredErrors>
  <legacyDrawing r:id="rId2"/>
  <extLst>
    <ext xmlns:x14="http://schemas.microsoft.com/office/spreadsheetml/2009/9/main" uri="{CCE6A557-97BC-4b89-ADB6-D9C93CAAB3DF}">
      <x14:dataValidations xmlns:xm="http://schemas.microsoft.com/office/excel/2006/main" count="3">
        <x14:dataValidation type="list" allowBlank="1" showInputMessage="1">
          <x14:formula1>
            <xm:f>'List selections - DO NOT DELETE'!$A$138:$A$150</xm:f>
          </x14:formula1>
          <xm:sqref>D27:D30</xm:sqref>
        </x14:dataValidation>
        <x14:dataValidation type="list" allowBlank="1" showInputMessage="1">
          <x14:formula1>
            <xm:f>'List selections - DO NOT DELETE'!$A$159:$A$177</xm:f>
          </x14:formula1>
          <xm:sqref>P27:P30</xm:sqref>
        </x14:dataValidation>
        <x14:dataValidation type="list" allowBlank="1" showInputMessage="1" showErrorMessage="1">
          <x14:formula1>
            <xm:f>'List selections - DO NOT DELETE'!$A$126:$A$135</xm:f>
          </x14:formula1>
          <xm:sqref>C134:D138</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4"/>
    <pageSetUpPr fitToPage="1"/>
  </sheetPr>
  <dimension ref="A1:AA188"/>
  <sheetViews>
    <sheetView workbookViewId="0">
      <pane ySplit="7" topLeftCell="A8" activePane="bottomLeft" state="frozen"/>
      <selection pane="bottomLeft" activeCell="A8" sqref="A8"/>
    </sheetView>
  </sheetViews>
  <sheetFormatPr defaultColWidth="20.83203125" defaultRowHeight="17.100000000000001" customHeight="1"/>
  <cols>
    <col min="1" max="1" width="8" style="48" customWidth="1"/>
    <col min="2" max="2" width="2" style="48" customWidth="1"/>
    <col min="3" max="3" width="33.1640625" style="38" customWidth="1"/>
    <col min="4" max="4" width="33.83203125" style="38" customWidth="1"/>
    <col min="5" max="7" width="6" style="38" bestFit="1" customWidth="1"/>
    <col min="8" max="14" width="6" style="38" hidden="1" customWidth="1"/>
    <col min="15" max="15" width="18.33203125" style="38" customWidth="1"/>
    <col min="16" max="16" width="13" style="38" customWidth="1"/>
    <col min="17" max="17" width="11.33203125" style="38" customWidth="1"/>
    <col min="18" max="18" width="14.33203125" style="38" customWidth="1"/>
    <col min="19" max="19" width="6.83203125" style="252" customWidth="1"/>
    <col min="20" max="20" width="11.83203125" style="252" customWidth="1"/>
    <col min="21" max="21" width="6.83203125" style="64" customWidth="1"/>
    <col min="22" max="22" width="11.83203125" style="252" customWidth="1"/>
    <col min="23" max="23" width="6.83203125" style="64" customWidth="1"/>
    <col min="24" max="24" width="11.83203125" style="252" customWidth="1"/>
    <col min="25" max="25" width="14.83203125" style="64" customWidth="1"/>
    <col min="26" max="26" width="4.33203125" style="73" customWidth="1"/>
    <col min="27" max="27" width="4.33203125" style="38" customWidth="1"/>
    <col min="28" max="16384" width="20.83203125" style="38"/>
  </cols>
  <sheetData>
    <row r="1" spans="1:27" s="50" customFormat="1" ht="17.25" customHeight="1">
      <c r="A1" s="72"/>
      <c r="B1" s="72"/>
      <c r="C1" s="76" t="s">
        <v>175</v>
      </c>
      <c r="D1" s="605"/>
      <c r="E1" s="605"/>
      <c r="F1" s="605"/>
      <c r="G1" s="605"/>
      <c r="H1" s="605"/>
      <c r="I1" s="605"/>
      <c r="J1" s="605"/>
      <c r="K1" s="605"/>
      <c r="L1" s="605"/>
      <c r="M1" s="605"/>
      <c r="N1" s="605"/>
      <c r="O1" s="605"/>
      <c r="P1" s="605"/>
      <c r="Q1" s="605"/>
      <c r="R1" s="605"/>
      <c r="S1" s="467"/>
      <c r="T1" s="467"/>
      <c r="U1" s="467"/>
      <c r="V1" s="467"/>
      <c r="W1" s="467"/>
      <c r="X1" s="467"/>
      <c r="Y1" s="467"/>
      <c r="Z1" s="655"/>
      <c r="AA1" s="753"/>
    </row>
    <row r="2" spans="1:27" s="50" customFormat="1" ht="17.25" customHeight="1">
      <c r="A2" s="72"/>
      <c r="B2" s="72"/>
      <c r="C2" s="76" t="s">
        <v>179</v>
      </c>
      <c r="D2" s="76"/>
      <c r="E2" s="605"/>
      <c r="F2" s="605"/>
      <c r="G2" s="605"/>
      <c r="H2" s="605"/>
      <c r="I2" s="605"/>
      <c r="J2" s="76"/>
      <c r="K2" s="76"/>
      <c r="L2" s="76"/>
      <c r="M2" s="76"/>
      <c r="N2" s="76"/>
      <c r="O2" s="76"/>
      <c r="P2" s="445"/>
      <c r="Q2" s="445"/>
      <c r="R2" s="445"/>
      <c r="S2" s="46"/>
      <c r="T2" s="447"/>
      <c r="U2" s="46"/>
      <c r="V2" s="46"/>
      <c r="W2" s="89"/>
      <c r="X2" s="9"/>
      <c r="Z2" s="655"/>
      <c r="AA2" s="753"/>
    </row>
    <row r="3" spans="1:27" s="50" customFormat="1" ht="17.25" customHeight="1">
      <c r="A3" s="72"/>
      <c r="B3" s="72"/>
      <c r="C3" s="73" t="s">
        <v>177</v>
      </c>
      <c r="D3" s="222"/>
      <c r="E3" s="605"/>
      <c r="F3" s="605"/>
      <c r="G3" s="605"/>
      <c r="H3" s="605"/>
      <c r="I3" s="605"/>
      <c r="J3" s="76"/>
      <c r="K3" s="76"/>
      <c r="L3" s="76"/>
      <c r="M3" s="76"/>
      <c r="N3" s="76"/>
      <c r="O3" s="76"/>
      <c r="P3" s="445"/>
      <c r="S3" s="91"/>
      <c r="T3" s="91"/>
      <c r="U3" s="91"/>
      <c r="V3" s="91"/>
      <c r="W3" s="91"/>
      <c r="X3" s="91"/>
      <c r="Z3" s="655"/>
      <c r="AA3" s="753"/>
    </row>
    <row r="4" spans="1:27" s="50" customFormat="1" ht="17.25" customHeight="1">
      <c r="A4" s="72"/>
      <c r="B4" s="72"/>
      <c r="C4" s="90" t="s">
        <v>178</v>
      </c>
      <c r="D4" s="93"/>
      <c r="E4" s="605" t="s">
        <v>80</v>
      </c>
      <c r="F4" s="605"/>
      <c r="G4" s="605"/>
      <c r="H4" s="605"/>
      <c r="I4" s="605"/>
      <c r="J4" s="76"/>
      <c r="K4" s="76"/>
      <c r="L4" s="76"/>
      <c r="M4" s="76"/>
      <c r="N4" s="76"/>
      <c r="O4" s="73"/>
      <c r="P4" s="445"/>
      <c r="Q4" s="445"/>
      <c r="R4" s="445"/>
      <c r="T4" s="447"/>
      <c r="Z4" s="92"/>
    </row>
    <row r="5" spans="1:27" s="50" customFormat="1" ht="17.25" customHeight="1">
      <c r="A5" s="72"/>
      <c r="B5" s="72"/>
      <c r="C5" s="90" t="s">
        <v>0</v>
      </c>
      <c r="D5" s="229">
        <f>Y170</f>
        <v>0</v>
      </c>
      <c r="E5" s="605" t="s">
        <v>174</v>
      </c>
      <c r="F5" s="605"/>
      <c r="G5" s="605"/>
      <c r="H5" s="605"/>
      <c r="I5" s="605"/>
      <c r="J5" s="253"/>
      <c r="K5" s="253"/>
      <c r="L5" s="253"/>
      <c r="M5" s="253"/>
      <c r="N5" s="253"/>
      <c r="O5" s="73"/>
      <c r="P5" s="73"/>
      <c r="Q5" s="73"/>
      <c r="S5" s="658" t="s">
        <v>7</v>
      </c>
      <c r="T5" s="658"/>
      <c r="U5" s="658" t="s">
        <v>8</v>
      </c>
      <c r="V5" s="658"/>
      <c r="W5" s="658" t="s">
        <v>367</v>
      </c>
      <c r="X5" s="658"/>
      <c r="Y5" s="75" t="s">
        <v>411</v>
      </c>
      <c r="Z5" s="92"/>
    </row>
    <row r="6" spans="1:27" s="50" customFormat="1" ht="17.25" customHeight="1">
      <c r="A6" s="72"/>
      <c r="B6" s="72"/>
      <c r="C6" s="449"/>
      <c r="D6" s="452"/>
      <c r="E6" s="605"/>
      <c r="F6" s="605"/>
      <c r="G6" s="605"/>
      <c r="H6" s="605"/>
      <c r="I6" s="605"/>
      <c r="J6" s="76"/>
      <c r="K6" s="76"/>
      <c r="L6" s="76"/>
      <c r="M6" s="76"/>
      <c r="N6" s="76"/>
      <c r="O6" s="90"/>
      <c r="P6" s="90"/>
      <c r="Q6" s="90"/>
      <c r="R6" s="73"/>
      <c r="S6" s="659">
        <v>41090</v>
      </c>
      <c r="T6" s="659"/>
      <c r="U6" s="659">
        <v>41455</v>
      </c>
      <c r="V6" s="659"/>
      <c r="W6" s="659">
        <v>41820</v>
      </c>
      <c r="X6" s="659"/>
      <c r="Y6" s="230">
        <f>D4</f>
        <v>0</v>
      </c>
      <c r="Z6" s="92"/>
    </row>
    <row r="7" spans="1:27" s="72" customFormat="1" ht="17.25" customHeight="1">
      <c r="C7" s="231"/>
      <c r="D7" s="232"/>
      <c r="E7" s="635"/>
      <c r="F7" s="635"/>
      <c r="G7" s="635"/>
      <c r="H7" s="635"/>
      <c r="I7" s="635"/>
      <c r="J7" s="79"/>
      <c r="K7" s="79"/>
      <c r="L7" s="79"/>
      <c r="M7" s="79"/>
      <c r="N7" s="79"/>
      <c r="O7" s="232"/>
      <c r="P7" s="232"/>
      <c r="Q7" s="232"/>
      <c r="R7" s="80"/>
      <c r="S7" s="709" t="s">
        <v>169</v>
      </c>
      <c r="T7" s="752"/>
      <c r="U7" s="709" t="s">
        <v>170</v>
      </c>
      <c r="V7" s="752"/>
      <c r="W7" s="709" t="s">
        <v>171</v>
      </c>
      <c r="X7" s="752"/>
      <c r="Y7" s="649" t="s">
        <v>299</v>
      </c>
      <c r="Z7" s="233"/>
    </row>
    <row r="8" spans="1:27" s="50" customFormat="1" ht="21.75" customHeight="1">
      <c r="A8" s="72" t="s">
        <v>462</v>
      </c>
      <c r="B8" s="72"/>
      <c r="C8" s="101" t="s">
        <v>116</v>
      </c>
      <c r="D8" s="102"/>
      <c r="E8" s="599"/>
      <c r="F8" s="599"/>
      <c r="G8" s="599"/>
      <c r="H8" s="599"/>
      <c r="I8" s="599"/>
      <c r="J8" s="102"/>
      <c r="K8" s="102"/>
      <c r="L8" s="102"/>
      <c r="M8" s="102"/>
      <c r="N8" s="102"/>
      <c r="O8" s="102"/>
      <c r="P8" s="102"/>
      <c r="Q8" s="102"/>
      <c r="R8" s="31"/>
      <c r="S8" s="603" t="s">
        <v>181</v>
      </c>
      <c r="T8" s="751"/>
      <c r="U8" s="603" t="s">
        <v>181</v>
      </c>
      <c r="V8" s="751"/>
      <c r="W8" s="603" t="s">
        <v>181</v>
      </c>
      <c r="X8" s="751"/>
      <c r="Y8" s="755"/>
      <c r="Z8" s="103"/>
    </row>
    <row r="9" spans="1:27" s="50" customFormat="1" ht="32.1" customHeight="1">
      <c r="A9" s="72">
        <v>1000</v>
      </c>
      <c r="B9" s="72"/>
      <c r="C9" s="104" t="s">
        <v>45</v>
      </c>
      <c r="D9" s="73"/>
      <c r="E9" s="601"/>
      <c r="F9" s="744"/>
      <c r="G9" s="744"/>
      <c r="H9" s="744"/>
      <c r="I9" s="744"/>
      <c r="J9" s="744"/>
      <c r="K9" s="744"/>
      <c r="L9" s="744"/>
      <c r="M9" s="744"/>
      <c r="N9" s="744"/>
      <c r="O9" s="744"/>
      <c r="P9" s="75" t="s">
        <v>180</v>
      </c>
      <c r="Q9" s="75" t="s">
        <v>172</v>
      </c>
      <c r="R9" s="81" t="s">
        <v>352</v>
      </c>
      <c r="S9" s="105"/>
      <c r="T9" s="106"/>
      <c r="U9" s="105"/>
      <c r="V9" s="106"/>
      <c r="W9" s="105"/>
      <c r="X9" s="106"/>
      <c r="Y9" s="110"/>
      <c r="Z9" s="92"/>
    </row>
    <row r="10" spans="1:27" s="50" customFormat="1" ht="15" customHeight="1">
      <c r="A10" s="72"/>
      <c r="B10" s="72"/>
      <c r="C10" s="10" t="s">
        <v>176</v>
      </c>
      <c r="D10" s="64" t="s">
        <v>334</v>
      </c>
      <c r="E10" s="754"/>
      <c r="F10" s="754"/>
      <c r="G10" s="754"/>
      <c r="H10" s="754"/>
      <c r="I10" s="754"/>
      <c r="J10" s="754"/>
      <c r="K10" s="754"/>
      <c r="L10" s="754"/>
      <c r="M10" s="754"/>
      <c r="N10" s="754"/>
      <c r="O10" s="754"/>
      <c r="P10" s="107"/>
      <c r="Q10" s="86"/>
      <c r="R10" s="108"/>
      <c r="S10" s="109"/>
      <c r="T10" s="106"/>
      <c r="U10" s="109"/>
      <c r="V10" s="106"/>
      <c r="W10" s="109"/>
      <c r="X10" s="106"/>
      <c r="Y10" s="110"/>
      <c r="Z10" s="92"/>
    </row>
    <row r="11" spans="1:27" ht="15" customHeight="1">
      <c r="C11" s="111">
        <f>S11+U11+W11</f>
        <v>0</v>
      </c>
      <c r="D11" s="64">
        <f>D2</f>
        <v>0</v>
      </c>
      <c r="E11" s="613" t="s">
        <v>335</v>
      </c>
      <c r="F11" s="748"/>
      <c r="G11" s="748"/>
      <c r="H11" s="748"/>
      <c r="I11" s="748"/>
      <c r="J11" s="748"/>
      <c r="K11" s="748"/>
      <c r="L11" s="748"/>
      <c r="M11" s="748"/>
      <c r="N11" s="748"/>
      <c r="O11" s="748"/>
      <c r="P11" s="112">
        <v>0</v>
      </c>
      <c r="Q11" s="113">
        <f>VLOOKUP(E11,Leave_Benefits,2,0)</f>
        <v>0</v>
      </c>
      <c r="R11" s="65">
        <f>VLOOKUP(E11,Leave_Benefits,4,0)</f>
        <v>0</v>
      </c>
      <c r="S11" s="114">
        <v>0</v>
      </c>
      <c r="T11" s="115">
        <f t="shared" ref="T11" si="0">P11*(1+Q11)*(S11)</f>
        <v>0</v>
      </c>
      <c r="U11" s="114">
        <v>0</v>
      </c>
      <c r="V11" s="115">
        <f t="shared" ref="V11" si="1">P11*(1+Q11)*(U11)*R11</f>
        <v>0</v>
      </c>
      <c r="W11" s="114">
        <v>0</v>
      </c>
      <c r="X11" s="115">
        <f t="shared" ref="X11" si="2">P11*(1+Q11)*(W11)*(R11^2)</f>
        <v>0</v>
      </c>
      <c r="Y11" s="116">
        <f>T11+V11+X11</f>
        <v>0</v>
      </c>
      <c r="Z11" s="117"/>
    </row>
    <row r="12" spans="1:27" ht="15" customHeight="1">
      <c r="C12" s="111">
        <f t="shared" ref="C12:C15" si="3">S12+U12+W12</f>
        <v>0</v>
      </c>
      <c r="D12" s="64"/>
      <c r="E12" s="748" t="s">
        <v>335</v>
      </c>
      <c r="F12" s="748"/>
      <c r="G12" s="748"/>
      <c r="H12" s="748"/>
      <c r="I12" s="748"/>
      <c r="J12" s="748"/>
      <c r="K12" s="748"/>
      <c r="L12" s="748"/>
      <c r="M12" s="748"/>
      <c r="N12" s="748"/>
      <c r="O12" s="748"/>
      <c r="P12" s="112">
        <v>0</v>
      </c>
      <c r="Q12" s="113">
        <f>VLOOKUP(E12,Leave_Benefits,2,0)</f>
        <v>0</v>
      </c>
      <c r="R12" s="65">
        <f>VLOOKUP(E12,Leave_Benefits,4,0)</f>
        <v>0</v>
      </c>
      <c r="S12" s="114">
        <v>0</v>
      </c>
      <c r="T12" s="115">
        <f t="shared" ref="T12:T15" si="4">P12*(1+Q12)*(S12)</f>
        <v>0</v>
      </c>
      <c r="U12" s="114">
        <v>0</v>
      </c>
      <c r="V12" s="115">
        <f t="shared" ref="V12:V15" si="5">P12*(1+Q12)*(U12)*R12</f>
        <v>0</v>
      </c>
      <c r="W12" s="114">
        <v>0</v>
      </c>
      <c r="X12" s="115">
        <f t="shared" ref="X12:X15" si="6">P12*(1+Q12)*(W12)*(R12^2)</f>
        <v>0</v>
      </c>
      <c r="Y12" s="116">
        <f t="shared" ref="Y12:Y15" si="7">T12+V12+X12</f>
        <v>0</v>
      </c>
      <c r="Z12" s="117"/>
    </row>
    <row r="13" spans="1:27" ht="15" customHeight="1">
      <c r="C13" s="111">
        <f t="shared" si="3"/>
        <v>0</v>
      </c>
      <c r="D13" s="64"/>
      <c r="E13" s="613" t="s">
        <v>335</v>
      </c>
      <c r="F13" s="748"/>
      <c r="G13" s="748"/>
      <c r="H13" s="748"/>
      <c r="I13" s="748"/>
      <c r="J13" s="748"/>
      <c r="K13" s="748"/>
      <c r="L13" s="748"/>
      <c r="M13" s="748"/>
      <c r="N13" s="748"/>
      <c r="O13" s="748"/>
      <c r="P13" s="112">
        <v>0</v>
      </c>
      <c r="Q13" s="113">
        <f>VLOOKUP(E13,Leave_Benefits,2,0)</f>
        <v>0</v>
      </c>
      <c r="R13" s="65">
        <f>VLOOKUP(E13,Leave_Benefits,4,0)</f>
        <v>0</v>
      </c>
      <c r="S13" s="114">
        <v>0</v>
      </c>
      <c r="T13" s="115">
        <f t="shared" si="4"/>
        <v>0</v>
      </c>
      <c r="U13" s="114">
        <v>0</v>
      </c>
      <c r="V13" s="115">
        <f t="shared" si="5"/>
        <v>0</v>
      </c>
      <c r="W13" s="114">
        <v>0</v>
      </c>
      <c r="X13" s="115">
        <f t="shared" si="6"/>
        <v>0</v>
      </c>
      <c r="Y13" s="116">
        <f t="shared" si="7"/>
        <v>0</v>
      </c>
      <c r="Z13" s="117"/>
    </row>
    <row r="14" spans="1:27" ht="15" customHeight="1">
      <c r="C14" s="111">
        <f t="shared" si="3"/>
        <v>0</v>
      </c>
      <c r="D14" s="64"/>
      <c r="E14" s="748" t="s">
        <v>335</v>
      </c>
      <c r="F14" s="748"/>
      <c r="G14" s="748"/>
      <c r="H14" s="748"/>
      <c r="I14" s="748"/>
      <c r="J14" s="748"/>
      <c r="K14" s="748"/>
      <c r="L14" s="748"/>
      <c r="M14" s="748"/>
      <c r="N14" s="748"/>
      <c r="O14" s="748"/>
      <c r="P14" s="112">
        <v>0</v>
      </c>
      <c r="Q14" s="113">
        <f>VLOOKUP(E14,Leave_Benefits,2,0)</f>
        <v>0</v>
      </c>
      <c r="R14" s="65">
        <f>VLOOKUP(E14,Leave_Benefits,4,0)</f>
        <v>0</v>
      </c>
      <c r="S14" s="114">
        <v>0</v>
      </c>
      <c r="T14" s="115">
        <f t="shared" si="4"/>
        <v>0</v>
      </c>
      <c r="U14" s="114">
        <v>0</v>
      </c>
      <c r="V14" s="115">
        <f t="shared" si="5"/>
        <v>0</v>
      </c>
      <c r="W14" s="114">
        <v>0</v>
      </c>
      <c r="X14" s="115">
        <f t="shared" si="6"/>
        <v>0</v>
      </c>
      <c r="Y14" s="116">
        <f t="shared" si="7"/>
        <v>0</v>
      </c>
      <c r="Z14" s="117"/>
    </row>
    <row r="15" spans="1:27" ht="15" customHeight="1">
      <c r="C15" s="111">
        <f t="shared" si="3"/>
        <v>0</v>
      </c>
      <c r="D15" s="64"/>
      <c r="E15" s="613" t="s">
        <v>335</v>
      </c>
      <c r="F15" s="748"/>
      <c r="G15" s="748"/>
      <c r="H15" s="748"/>
      <c r="I15" s="748"/>
      <c r="J15" s="748"/>
      <c r="K15" s="748"/>
      <c r="L15" s="748"/>
      <c r="M15" s="748"/>
      <c r="N15" s="748"/>
      <c r="O15" s="748"/>
      <c r="P15" s="112">
        <v>0</v>
      </c>
      <c r="Q15" s="113">
        <f>VLOOKUP(E15,Leave_Benefits,2,0)</f>
        <v>0</v>
      </c>
      <c r="R15" s="65">
        <f>VLOOKUP(E15,Leave_Benefits,4,0)</f>
        <v>0</v>
      </c>
      <c r="S15" s="114">
        <v>0</v>
      </c>
      <c r="T15" s="115">
        <f t="shared" si="4"/>
        <v>0</v>
      </c>
      <c r="U15" s="114">
        <v>0</v>
      </c>
      <c r="V15" s="115">
        <f t="shared" si="5"/>
        <v>0</v>
      </c>
      <c r="W15" s="114">
        <v>0</v>
      </c>
      <c r="X15" s="115">
        <f t="shared" si="6"/>
        <v>0</v>
      </c>
      <c r="Y15" s="116">
        <f t="shared" si="7"/>
        <v>0</v>
      </c>
      <c r="Z15" s="117"/>
    </row>
    <row r="16" spans="1:27" s="50" customFormat="1" ht="15" customHeight="1">
      <c r="A16" s="72"/>
      <c r="B16" s="72"/>
      <c r="C16" s="118"/>
      <c r="D16" s="9"/>
      <c r="E16" s="631"/>
      <c r="F16" s="631"/>
      <c r="G16" s="631"/>
      <c r="H16" s="631"/>
      <c r="I16" s="631"/>
      <c r="J16" s="631"/>
      <c r="K16" s="631"/>
      <c r="L16" s="631"/>
      <c r="M16" s="631"/>
      <c r="N16" s="632"/>
      <c r="O16" s="627" t="s">
        <v>284</v>
      </c>
      <c r="P16" s="747"/>
      <c r="Q16" s="747"/>
      <c r="R16" s="720"/>
      <c r="S16" s="672">
        <f>SUM(T11:T15)</f>
        <v>0</v>
      </c>
      <c r="T16" s="673"/>
      <c r="U16" s="672">
        <f>SUM(V11:V15)</f>
        <v>0</v>
      </c>
      <c r="V16" s="673"/>
      <c r="W16" s="672">
        <f>SUM(X11:X15)</f>
        <v>0</v>
      </c>
      <c r="X16" s="673"/>
      <c r="Y16" s="119">
        <f>SUM(S16:X16)</f>
        <v>0</v>
      </c>
      <c r="Z16" s="92"/>
    </row>
    <row r="17" spans="1:26" s="50" customFormat="1" ht="15" customHeight="1">
      <c r="A17" s="72">
        <v>1000</v>
      </c>
      <c r="B17" s="72"/>
      <c r="C17" s="120" t="s">
        <v>46</v>
      </c>
      <c r="D17" s="73"/>
      <c r="E17" s="634"/>
      <c r="F17" s="722"/>
      <c r="G17" s="722"/>
      <c r="H17" s="722"/>
      <c r="I17" s="722"/>
      <c r="J17" s="722"/>
      <c r="K17" s="722"/>
      <c r="L17" s="722"/>
      <c r="M17" s="722"/>
      <c r="N17" s="722"/>
      <c r="O17" s="722"/>
      <c r="P17" s="722"/>
      <c r="Q17" s="722"/>
      <c r="R17" s="723"/>
      <c r="S17" s="121"/>
      <c r="T17" s="122"/>
      <c r="U17" s="121"/>
      <c r="V17" s="123"/>
      <c r="W17" s="121"/>
      <c r="X17" s="123"/>
      <c r="Y17" s="124"/>
      <c r="Z17" s="92"/>
    </row>
    <row r="18" spans="1:26" s="50" customFormat="1" ht="15" customHeight="1">
      <c r="A18" s="72"/>
      <c r="B18" s="72"/>
      <c r="C18" s="10" t="s">
        <v>176</v>
      </c>
      <c r="D18" s="64"/>
      <c r="E18" s="601"/>
      <c r="F18" s="749"/>
      <c r="G18" s="749"/>
      <c r="H18" s="749"/>
      <c r="I18" s="749"/>
      <c r="J18" s="749"/>
      <c r="K18" s="749"/>
      <c r="L18" s="749"/>
      <c r="M18" s="749"/>
      <c r="N18" s="749"/>
      <c r="O18" s="749"/>
      <c r="P18" s="11"/>
      <c r="Q18" s="86"/>
      <c r="R18" s="108"/>
      <c r="S18" s="121"/>
      <c r="T18" s="122"/>
      <c r="U18" s="121"/>
      <c r="V18" s="123"/>
      <c r="W18" s="121"/>
      <c r="X18" s="123"/>
      <c r="Y18" s="124"/>
      <c r="Z18" s="92"/>
    </row>
    <row r="19" spans="1:26" s="50" customFormat="1" ht="15" customHeight="1">
      <c r="A19" s="72"/>
      <c r="B19" s="72"/>
      <c r="C19" s="111">
        <f t="shared" ref="C19:C25" si="8">S19+U19+W19</f>
        <v>0</v>
      </c>
      <c r="D19" s="64"/>
      <c r="E19" s="613" t="s">
        <v>335</v>
      </c>
      <c r="F19" s="748"/>
      <c r="G19" s="748"/>
      <c r="H19" s="748"/>
      <c r="I19" s="748"/>
      <c r="J19" s="748"/>
      <c r="K19" s="748"/>
      <c r="L19" s="748"/>
      <c r="M19" s="748"/>
      <c r="N19" s="748"/>
      <c r="O19" s="748"/>
      <c r="P19" s="112">
        <v>0</v>
      </c>
      <c r="Q19" s="113">
        <f t="shared" ref="Q19:Q25" si="9">VLOOKUP(E19,Leave_Benefits,2,0)</f>
        <v>0</v>
      </c>
      <c r="R19" s="65">
        <f t="shared" ref="R19:R25" si="10">VLOOKUP(E19,Leave_Benefits,4,0)</f>
        <v>0</v>
      </c>
      <c r="S19" s="114">
        <v>0</v>
      </c>
      <c r="T19" s="115">
        <f>P19*(1+Q19)*(S19)</f>
        <v>0</v>
      </c>
      <c r="U19" s="114">
        <v>0</v>
      </c>
      <c r="V19" s="115">
        <f>P19*(1+Q19)*(U19)*R19</f>
        <v>0</v>
      </c>
      <c r="W19" s="114">
        <v>0</v>
      </c>
      <c r="X19" s="115">
        <f>P19*(1+Q19)*(W19)*(R19^2)</f>
        <v>0</v>
      </c>
      <c r="Y19" s="116">
        <f>T19+V19+X19</f>
        <v>0</v>
      </c>
      <c r="Z19" s="92"/>
    </row>
    <row r="20" spans="1:26" s="50" customFormat="1" ht="15" customHeight="1">
      <c r="A20" s="72"/>
      <c r="B20" s="72"/>
      <c r="C20" s="111">
        <f t="shared" si="8"/>
        <v>0</v>
      </c>
      <c r="D20" s="64"/>
      <c r="E20" s="748" t="s">
        <v>335</v>
      </c>
      <c r="F20" s="748"/>
      <c r="G20" s="748"/>
      <c r="H20" s="748"/>
      <c r="I20" s="748"/>
      <c r="J20" s="748"/>
      <c r="K20" s="748"/>
      <c r="L20" s="748"/>
      <c r="M20" s="748"/>
      <c r="N20" s="748"/>
      <c r="O20" s="748"/>
      <c r="P20" s="112">
        <v>0</v>
      </c>
      <c r="Q20" s="113">
        <f t="shared" si="9"/>
        <v>0</v>
      </c>
      <c r="R20" s="65">
        <f t="shared" si="10"/>
        <v>0</v>
      </c>
      <c r="S20" s="114">
        <v>0</v>
      </c>
      <c r="T20" s="115">
        <f t="shared" ref="T20:T23" si="11">P20*(1+Q20)*(S20)</f>
        <v>0</v>
      </c>
      <c r="U20" s="114">
        <v>0</v>
      </c>
      <c r="V20" s="115">
        <f>P20*(1+Q20)*(U20)*R20</f>
        <v>0</v>
      </c>
      <c r="W20" s="114">
        <v>0</v>
      </c>
      <c r="X20" s="115">
        <f>P20*(1+Q20)*(W20)*(R20^2)</f>
        <v>0</v>
      </c>
      <c r="Y20" s="116">
        <f t="shared" ref="Y20:Y25" si="12">T20+V20+X20</f>
        <v>0</v>
      </c>
      <c r="Z20" s="92"/>
    </row>
    <row r="21" spans="1:26" s="50" customFormat="1" ht="15" customHeight="1">
      <c r="A21" s="72"/>
      <c r="B21" s="72"/>
      <c r="C21" s="111">
        <f t="shared" si="8"/>
        <v>0</v>
      </c>
      <c r="D21" s="64"/>
      <c r="E21" s="613" t="s">
        <v>335</v>
      </c>
      <c r="F21" s="748"/>
      <c r="G21" s="748"/>
      <c r="H21" s="748"/>
      <c r="I21" s="748"/>
      <c r="J21" s="748"/>
      <c r="K21" s="748"/>
      <c r="L21" s="748"/>
      <c r="M21" s="748"/>
      <c r="N21" s="748"/>
      <c r="O21" s="748"/>
      <c r="P21" s="112">
        <v>0</v>
      </c>
      <c r="Q21" s="113">
        <f t="shared" si="9"/>
        <v>0</v>
      </c>
      <c r="R21" s="65">
        <f t="shared" si="10"/>
        <v>0</v>
      </c>
      <c r="S21" s="114">
        <v>0</v>
      </c>
      <c r="T21" s="115">
        <f t="shared" si="11"/>
        <v>0</v>
      </c>
      <c r="U21" s="114">
        <v>0</v>
      </c>
      <c r="V21" s="115">
        <f t="shared" ref="V21:V23" si="13">P21*(1+Q21)*(U21)*R21</f>
        <v>0</v>
      </c>
      <c r="W21" s="114">
        <v>0</v>
      </c>
      <c r="X21" s="115">
        <f t="shared" ref="X21:X23" si="14">P21*(1+Q21)*(W21)*(R21^2)</f>
        <v>0</v>
      </c>
      <c r="Y21" s="116">
        <f t="shared" si="12"/>
        <v>0</v>
      </c>
      <c r="Z21" s="92"/>
    </row>
    <row r="22" spans="1:26" s="50" customFormat="1" ht="15" customHeight="1">
      <c r="A22" s="72"/>
      <c r="B22" s="72"/>
      <c r="C22" s="111">
        <f t="shared" si="8"/>
        <v>0</v>
      </c>
      <c r="D22" s="64"/>
      <c r="E22" s="748" t="s">
        <v>335</v>
      </c>
      <c r="F22" s="748"/>
      <c r="G22" s="748"/>
      <c r="H22" s="748"/>
      <c r="I22" s="748"/>
      <c r="J22" s="748"/>
      <c r="K22" s="748"/>
      <c r="L22" s="748"/>
      <c r="M22" s="748"/>
      <c r="N22" s="748"/>
      <c r="O22" s="748"/>
      <c r="P22" s="112">
        <v>0</v>
      </c>
      <c r="Q22" s="113">
        <f t="shared" si="9"/>
        <v>0</v>
      </c>
      <c r="R22" s="65">
        <f t="shared" si="10"/>
        <v>0</v>
      </c>
      <c r="S22" s="114">
        <v>0</v>
      </c>
      <c r="T22" s="115">
        <f t="shared" si="11"/>
        <v>0</v>
      </c>
      <c r="U22" s="114">
        <v>0</v>
      </c>
      <c r="V22" s="115">
        <f t="shared" si="13"/>
        <v>0</v>
      </c>
      <c r="W22" s="114">
        <v>0</v>
      </c>
      <c r="X22" s="115">
        <f t="shared" si="14"/>
        <v>0</v>
      </c>
      <c r="Y22" s="116">
        <f t="shared" si="12"/>
        <v>0</v>
      </c>
      <c r="Z22" s="92"/>
    </row>
    <row r="23" spans="1:26" ht="15" customHeight="1">
      <c r="C23" s="111">
        <f t="shared" si="8"/>
        <v>0</v>
      </c>
      <c r="D23" s="64"/>
      <c r="E23" s="613" t="s">
        <v>335</v>
      </c>
      <c r="F23" s="748"/>
      <c r="G23" s="748"/>
      <c r="H23" s="748"/>
      <c r="I23" s="748"/>
      <c r="J23" s="748"/>
      <c r="K23" s="748"/>
      <c r="L23" s="748"/>
      <c r="M23" s="748"/>
      <c r="N23" s="748"/>
      <c r="O23" s="748"/>
      <c r="P23" s="112">
        <v>0</v>
      </c>
      <c r="Q23" s="113">
        <f t="shared" si="9"/>
        <v>0</v>
      </c>
      <c r="R23" s="65">
        <f t="shared" si="10"/>
        <v>0</v>
      </c>
      <c r="S23" s="114">
        <v>0</v>
      </c>
      <c r="T23" s="115">
        <f t="shared" si="11"/>
        <v>0</v>
      </c>
      <c r="U23" s="114">
        <v>0</v>
      </c>
      <c r="V23" s="115">
        <f t="shared" si="13"/>
        <v>0</v>
      </c>
      <c r="W23" s="114">
        <v>0</v>
      </c>
      <c r="X23" s="115">
        <f t="shared" si="14"/>
        <v>0</v>
      </c>
      <c r="Y23" s="116">
        <f t="shared" si="12"/>
        <v>0</v>
      </c>
      <c r="Z23" s="117"/>
    </row>
    <row r="24" spans="1:26" ht="15" customHeight="1">
      <c r="C24" s="111">
        <f t="shared" si="8"/>
        <v>0</v>
      </c>
      <c r="D24" s="47" t="s">
        <v>438</v>
      </c>
      <c r="E24" s="748" t="s">
        <v>424</v>
      </c>
      <c r="F24" s="748"/>
      <c r="G24" s="748"/>
      <c r="H24" s="748"/>
      <c r="I24" s="748"/>
      <c r="J24" s="748"/>
      <c r="K24" s="748"/>
      <c r="L24" s="748"/>
      <c r="M24" s="748"/>
      <c r="N24" s="748"/>
      <c r="O24" s="748"/>
      <c r="P24" s="112">
        <v>0</v>
      </c>
      <c r="Q24" s="113">
        <f t="shared" si="9"/>
        <v>6.2E-2</v>
      </c>
      <c r="R24" s="65">
        <f t="shared" si="10"/>
        <v>1</v>
      </c>
      <c r="S24" s="114">
        <v>0</v>
      </c>
      <c r="T24" s="115">
        <f t="shared" ref="T24:T25" si="15">P24*(1+Q24)*(S24)</f>
        <v>0</v>
      </c>
      <c r="U24" s="114">
        <v>0</v>
      </c>
      <c r="V24" s="115">
        <f t="shared" ref="V24:V25" si="16">P24*(1+Q24)*(U24)*R24</f>
        <v>0</v>
      </c>
      <c r="W24" s="114">
        <v>0</v>
      </c>
      <c r="X24" s="115">
        <f t="shared" ref="X24:X25" si="17">P24*(1+Q24)*(W24)*(R24^2)</f>
        <v>0</v>
      </c>
      <c r="Y24" s="116">
        <f t="shared" si="12"/>
        <v>0</v>
      </c>
      <c r="Z24" s="117"/>
    </row>
    <row r="25" spans="1:26" ht="15" customHeight="1">
      <c r="C25" s="111">
        <f t="shared" si="8"/>
        <v>0</v>
      </c>
      <c r="D25" s="47" t="s">
        <v>439</v>
      </c>
      <c r="E25" s="613" t="s">
        <v>359</v>
      </c>
      <c r="F25" s="748"/>
      <c r="G25" s="748"/>
      <c r="H25" s="748"/>
      <c r="I25" s="748"/>
      <c r="J25" s="748"/>
      <c r="K25" s="748"/>
      <c r="L25" s="748"/>
      <c r="M25" s="748"/>
      <c r="N25" s="748"/>
      <c r="O25" s="748"/>
      <c r="P25" s="112">
        <v>0</v>
      </c>
      <c r="Q25" s="113">
        <f t="shared" si="9"/>
        <v>0.127</v>
      </c>
      <c r="R25" s="65">
        <f t="shared" si="10"/>
        <v>1.02</v>
      </c>
      <c r="S25" s="114">
        <v>0</v>
      </c>
      <c r="T25" s="115">
        <f t="shared" si="15"/>
        <v>0</v>
      </c>
      <c r="U25" s="114">
        <v>0</v>
      </c>
      <c r="V25" s="115">
        <f t="shared" si="16"/>
        <v>0</v>
      </c>
      <c r="W25" s="114">
        <v>0</v>
      </c>
      <c r="X25" s="115">
        <f t="shared" si="17"/>
        <v>0</v>
      </c>
      <c r="Y25" s="116">
        <f t="shared" si="12"/>
        <v>0</v>
      </c>
      <c r="Z25" s="117"/>
    </row>
    <row r="26" spans="1:26" ht="15" customHeight="1">
      <c r="A26" s="72">
        <v>1000</v>
      </c>
      <c r="C26" s="125" t="s">
        <v>47</v>
      </c>
      <c r="D26" s="64"/>
      <c r="E26" s="617"/>
      <c r="F26" s="617"/>
      <c r="G26" s="617"/>
      <c r="H26" s="617"/>
      <c r="I26" s="617"/>
      <c r="J26" s="617"/>
      <c r="K26" s="617"/>
      <c r="L26" s="617"/>
      <c r="M26" s="617"/>
      <c r="N26" s="617"/>
      <c r="O26" s="744"/>
      <c r="P26" s="64"/>
      <c r="Q26" s="64"/>
      <c r="R26" s="65"/>
      <c r="S26" s="126"/>
      <c r="T26" s="127"/>
      <c r="U26" s="126"/>
      <c r="V26" s="127"/>
      <c r="W26" s="126"/>
      <c r="X26" s="127"/>
      <c r="Y26" s="129"/>
      <c r="Z26" s="117"/>
    </row>
    <row r="27" spans="1:26" ht="30.95" customHeight="1">
      <c r="C27" s="67" t="s">
        <v>173</v>
      </c>
      <c r="D27" s="64"/>
      <c r="E27" s="547"/>
      <c r="F27" s="547"/>
      <c r="G27" s="547"/>
      <c r="H27" s="547"/>
      <c r="I27" s="547"/>
      <c r="J27" s="547"/>
      <c r="K27" s="547"/>
      <c r="L27" s="547"/>
      <c r="M27" s="547"/>
      <c r="N27" s="547"/>
      <c r="O27" s="749"/>
      <c r="P27" s="457" t="s">
        <v>374</v>
      </c>
      <c r="Q27" s="64"/>
      <c r="R27" s="65"/>
      <c r="S27" s="126"/>
      <c r="T27" s="127"/>
      <c r="U27" s="126"/>
      <c r="V27" s="127"/>
      <c r="W27" s="126"/>
      <c r="X27" s="127"/>
      <c r="Y27" s="129"/>
      <c r="Z27" s="117"/>
    </row>
    <row r="28" spans="1:26" ht="15" customHeight="1">
      <c r="C28" s="67">
        <v>0</v>
      </c>
      <c r="D28" s="47" t="s">
        <v>408</v>
      </c>
      <c r="E28" s="618" t="s">
        <v>335</v>
      </c>
      <c r="F28" s="750"/>
      <c r="G28" s="750"/>
      <c r="H28" s="750"/>
      <c r="I28" s="750"/>
      <c r="J28" s="750"/>
      <c r="K28" s="750"/>
      <c r="L28" s="750"/>
      <c r="M28" s="750"/>
      <c r="N28" s="750"/>
      <c r="O28" s="750"/>
      <c r="P28" s="130">
        <v>0</v>
      </c>
      <c r="Q28" s="131">
        <f>VLOOKUP(E28,Leave_Benefits,2,0)</f>
        <v>0</v>
      </c>
      <c r="R28" s="65">
        <f>VLOOKUP(E28,Leave_Benefits,4,0)</f>
        <v>0</v>
      </c>
      <c r="S28" s="114">
        <v>0</v>
      </c>
      <c r="T28" s="115">
        <f>P28*(S28)*(C28)</f>
        <v>0</v>
      </c>
      <c r="U28" s="114">
        <v>0</v>
      </c>
      <c r="V28" s="115">
        <f>(P28)*(U28)*(C28)</f>
        <v>0</v>
      </c>
      <c r="W28" s="114">
        <v>0</v>
      </c>
      <c r="X28" s="115">
        <f>(P28)*(W28)*(C28)</f>
        <v>0</v>
      </c>
      <c r="Y28" s="116">
        <f>T28+V28+X28</f>
        <v>0</v>
      </c>
      <c r="Z28" s="170"/>
    </row>
    <row r="29" spans="1:26" ht="15" customHeight="1">
      <c r="C29" s="67">
        <v>0</v>
      </c>
      <c r="D29" s="47" t="s">
        <v>408</v>
      </c>
      <c r="E29" s="618" t="s">
        <v>335</v>
      </c>
      <c r="F29" s="750"/>
      <c r="G29" s="750"/>
      <c r="H29" s="750"/>
      <c r="I29" s="750"/>
      <c r="J29" s="750"/>
      <c r="K29" s="750"/>
      <c r="L29" s="750"/>
      <c r="M29" s="750"/>
      <c r="N29" s="750"/>
      <c r="O29" s="750"/>
      <c r="P29" s="130">
        <v>0</v>
      </c>
      <c r="Q29" s="131">
        <f>VLOOKUP(E29,Leave_Benefits,2,0)</f>
        <v>0</v>
      </c>
      <c r="R29" s="65">
        <f>VLOOKUP(E29,Leave_Benefits,4,0)</f>
        <v>0</v>
      </c>
      <c r="S29" s="114">
        <v>0</v>
      </c>
      <c r="T29" s="115">
        <f>P29*(S29)*(C29)</f>
        <v>0</v>
      </c>
      <c r="U29" s="114">
        <v>0</v>
      </c>
      <c r="V29" s="115">
        <f>(P29)*(U29)*(C29)</f>
        <v>0</v>
      </c>
      <c r="W29" s="114">
        <v>0</v>
      </c>
      <c r="X29" s="115">
        <f>(P29)*(W29)*(C29)</f>
        <v>0</v>
      </c>
      <c r="Y29" s="116">
        <f t="shared" ref="Y29:Y31" si="18">T29+V29+X29</f>
        <v>0</v>
      </c>
      <c r="Z29" s="170"/>
    </row>
    <row r="30" spans="1:26" ht="15" customHeight="1">
      <c r="C30" s="67">
        <v>0</v>
      </c>
      <c r="D30" s="47" t="s">
        <v>408</v>
      </c>
      <c r="E30" s="618" t="s">
        <v>335</v>
      </c>
      <c r="F30" s="750"/>
      <c r="G30" s="750"/>
      <c r="H30" s="750"/>
      <c r="I30" s="750"/>
      <c r="J30" s="750"/>
      <c r="K30" s="750"/>
      <c r="L30" s="750"/>
      <c r="M30" s="750"/>
      <c r="N30" s="750"/>
      <c r="O30" s="750"/>
      <c r="P30" s="130">
        <v>0</v>
      </c>
      <c r="Q30" s="131">
        <f>VLOOKUP(E30,Leave_Benefits,2,0)</f>
        <v>0</v>
      </c>
      <c r="R30" s="65">
        <f>VLOOKUP(E30,Leave_Benefits,4,0)</f>
        <v>0</v>
      </c>
      <c r="S30" s="114">
        <v>0</v>
      </c>
      <c r="T30" s="115">
        <f>P30*(S30)*(C30)</f>
        <v>0</v>
      </c>
      <c r="U30" s="114">
        <v>0</v>
      </c>
      <c r="V30" s="115">
        <f>(P30)*(U30)*(C30)</f>
        <v>0</v>
      </c>
      <c r="W30" s="114">
        <v>0</v>
      </c>
      <c r="X30" s="115">
        <f>(P30)*(W30)*(C30)</f>
        <v>0</v>
      </c>
      <c r="Y30" s="116">
        <f t="shared" si="18"/>
        <v>0</v>
      </c>
      <c r="Z30" s="170"/>
    </row>
    <row r="31" spans="1:26" ht="15" customHeight="1">
      <c r="C31" s="67">
        <v>0</v>
      </c>
      <c r="D31" s="47" t="s">
        <v>408</v>
      </c>
      <c r="E31" s="618" t="s">
        <v>335</v>
      </c>
      <c r="F31" s="750"/>
      <c r="G31" s="750"/>
      <c r="H31" s="750"/>
      <c r="I31" s="750"/>
      <c r="J31" s="750"/>
      <c r="K31" s="750"/>
      <c r="L31" s="750"/>
      <c r="M31" s="750"/>
      <c r="N31" s="750"/>
      <c r="O31" s="750"/>
      <c r="P31" s="130">
        <v>0</v>
      </c>
      <c r="Q31" s="131">
        <f>VLOOKUP(E31,Leave_Benefits,2,0)</f>
        <v>0</v>
      </c>
      <c r="R31" s="65">
        <f>VLOOKUP(E31,Leave_Benefits,4,0)</f>
        <v>0</v>
      </c>
      <c r="S31" s="114">
        <v>0</v>
      </c>
      <c r="T31" s="115">
        <f>P31*(S31)*(C31)</f>
        <v>0</v>
      </c>
      <c r="U31" s="114">
        <v>0</v>
      </c>
      <c r="V31" s="115">
        <f>(P31)*(U31)*(C31)</f>
        <v>0</v>
      </c>
      <c r="W31" s="114">
        <v>0</v>
      </c>
      <c r="X31" s="115">
        <f>(P31)*(W31)*(C31)</f>
        <v>0</v>
      </c>
      <c r="Y31" s="116">
        <f t="shared" si="18"/>
        <v>0</v>
      </c>
      <c r="Z31" s="170"/>
    </row>
    <row r="32" spans="1:26" ht="15" customHeight="1">
      <c r="C32" s="133"/>
      <c r="D32" s="47"/>
      <c r="E32" s="688"/>
      <c r="F32" s="688"/>
      <c r="G32" s="688"/>
      <c r="H32" s="688"/>
      <c r="I32" s="688"/>
      <c r="J32" s="688"/>
      <c r="K32" s="688"/>
      <c r="L32" s="688"/>
      <c r="M32" s="688"/>
      <c r="N32" s="689"/>
      <c r="O32" s="627" t="s">
        <v>285</v>
      </c>
      <c r="P32" s="747"/>
      <c r="Q32" s="747"/>
      <c r="R32" s="720"/>
      <c r="S32" s="672">
        <f>SUM(T19:T31)</f>
        <v>0</v>
      </c>
      <c r="T32" s="673"/>
      <c r="U32" s="672">
        <f>SUM(V19:V31)</f>
        <v>0</v>
      </c>
      <c r="V32" s="673"/>
      <c r="W32" s="672">
        <f>SUM(X19:X31)</f>
        <v>0</v>
      </c>
      <c r="X32" s="673"/>
      <c r="Y32" s="119">
        <f>SUM(S32:X32)</f>
        <v>0</v>
      </c>
      <c r="Z32" s="38"/>
    </row>
    <row r="33" spans="1:26" s="50" customFormat="1" ht="15" customHeight="1">
      <c r="A33" s="72"/>
      <c r="B33" s="72"/>
      <c r="C33" s="621" t="s">
        <v>287</v>
      </c>
      <c r="D33" s="622"/>
      <c r="E33" s="622"/>
      <c r="F33" s="622"/>
      <c r="G33" s="622"/>
      <c r="H33" s="622"/>
      <c r="I33" s="622"/>
      <c r="J33" s="622"/>
      <c r="K33" s="622"/>
      <c r="L33" s="622"/>
      <c r="M33" s="622"/>
      <c r="N33" s="622"/>
      <c r="O33" s="622"/>
      <c r="P33" s="622"/>
      <c r="Q33" s="622"/>
      <c r="R33" s="623"/>
      <c r="S33" s="656">
        <f>SUM(S16,S32)</f>
        <v>0</v>
      </c>
      <c r="T33" s="745"/>
      <c r="U33" s="656">
        <f>SUM(U16,U32)</f>
        <v>0</v>
      </c>
      <c r="V33" s="745"/>
      <c r="W33" s="656">
        <f>SUM(W16,W32)</f>
        <v>0</v>
      </c>
      <c r="X33" s="745"/>
      <c r="Y33" s="134">
        <f>SUM(S33:X33)</f>
        <v>0</v>
      </c>
      <c r="Z33" s="92"/>
    </row>
    <row r="34" spans="1:26" s="50" customFormat="1" ht="15" customHeight="1">
      <c r="A34" s="72">
        <v>1900</v>
      </c>
      <c r="B34" s="72"/>
      <c r="C34" s="104" t="s">
        <v>288</v>
      </c>
      <c r="D34" s="76"/>
      <c r="E34" s="635"/>
      <c r="F34" s="635"/>
      <c r="G34" s="635"/>
      <c r="H34" s="635"/>
      <c r="I34" s="635"/>
      <c r="J34" s="635"/>
      <c r="K34" s="635"/>
      <c r="L34" s="635"/>
      <c r="M34" s="635"/>
      <c r="N34" s="635"/>
      <c r="O34" s="635"/>
      <c r="P34" s="76"/>
      <c r="Q34" s="73"/>
      <c r="R34" s="32"/>
      <c r="S34" s="105"/>
      <c r="T34" s="122"/>
      <c r="U34" s="105"/>
      <c r="V34" s="122"/>
      <c r="W34" s="105"/>
      <c r="X34" s="122"/>
      <c r="Y34" s="124"/>
      <c r="Z34" s="92"/>
    </row>
    <row r="35" spans="1:26" s="50" customFormat="1" ht="15" customHeight="1">
      <c r="A35" s="72"/>
      <c r="B35" s="72"/>
      <c r="C35" s="104" t="s">
        <v>45</v>
      </c>
      <c r="D35" s="12">
        <f t="shared" ref="D35:E39" si="19">D11</f>
        <v>0</v>
      </c>
      <c r="E35" s="630" t="str">
        <f t="shared" si="19"/>
        <v>Select E-Class</v>
      </c>
      <c r="F35" s="746"/>
      <c r="G35" s="746"/>
      <c r="H35" s="746"/>
      <c r="I35" s="746"/>
      <c r="J35" s="746"/>
      <c r="K35" s="746"/>
      <c r="L35" s="746"/>
      <c r="M35" s="746"/>
      <c r="N35" s="746"/>
      <c r="O35" s="746"/>
      <c r="P35" s="135"/>
      <c r="Q35" s="136">
        <f>VLOOKUP(E35,Leave_Benefits,3,0)</f>
        <v>0</v>
      </c>
      <c r="R35" s="108"/>
      <c r="S35" s="137"/>
      <c r="T35" s="115">
        <f>T11*$Q35</f>
        <v>0</v>
      </c>
      <c r="U35" s="137"/>
      <c r="V35" s="115">
        <f>V11*$Q35</f>
        <v>0</v>
      </c>
      <c r="W35" s="137"/>
      <c r="X35" s="115">
        <f>X11*$Q35</f>
        <v>0</v>
      </c>
      <c r="Y35" s="116">
        <f>SUM(T35+V35+X35)</f>
        <v>0</v>
      </c>
      <c r="Z35" s="92"/>
    </row>
    <row r="36" spans="1:26" s="50" customFormat="1" ht="15" customHeight="1">
      <c r="A36" s="72"/>
      <c r="B36" s="72"/>
      <c r="C36" s="104"/>
      <c r="D36" s="12">
        <f t="shared" si="19"/>
        <v>0</v>
      </c>
      <c r="E36" s="630" t="str">
        <f t="shared" si="19"/>
        <v>Select E-Class</v>
      </c>
      <c r="F36" s="746"/>
      <c r="G36" s="746"/>
      <c r="H36" s="746"/>
      <c r="I36" s="746"/>
      <c r="J36" s="746"/>
      <c r="K36" s="746"/>
      <c r="L36" s="746"/>
      <c r="M36" s="746"/>
      <c r="N36" s="746"/>
      <c r="O36" s="746"/>
      <c r="P36" s="135"/>
      <c r="Q36" s="136">
        <f>VLOOKUP(E36,Leave_Benefits,3,0)</f>
        <v>0</v>
      </c>
      <c r="R36" s="108"/>
      <c r="S36" s="137"/>
      <c r="T36" s="115">
        <f>T12*$Q36</f>
        <v>0</v>
      </c>
      <c r="U36" s="137"/>
      <c r="V36" s="115">
        <f>V12*$Q36</f>
        <v>0</v>
      </c>
      <c r="W36" s="137"/>
      <c r="X36" s="115">
        <f>X12*$Q36</f>
        <v>0</v>
      </c>
      <c r="Y36" s="116">
        <f t="shared" ref="Y36:Y39" si="20">SUM(T36+V36+X36)</f>
        <v>0</v>
      </c>
      <c r="Z36" s="92"/>
    </row>
    <row r="37" spans="1:26" s="50" customFormat="1" ht="15" customHeight="1">
      <c r="A37" s="72"/>
      <c r="B37" s="72"/>
      <c r="C37" s="104"/>
      <c r="D37" s="12">
        <f t="shared" si="19"/>
        <v>0</v>
      </c>
      <c r="E37" s="630" t="str">
        <f t="shared" si="19"/>
        <v>Select E-Class</v>
      </c>
      <c r="F37" s="746"/>
      <c r="G37" s="746"/>
      <c r="H37" s="746"/>
      <c r="I37" s="746"/>
      <c r="J37" s="746"/>
      <c r="K37" s="746"/>
      <c r="L37" s="746"/>
      <c r="M37" s="746"/>
      <c r="N37" s="746"/>
      <c r="O37" s="746"/>
      <c r="P37" s="135"/>
      <c r="Q37" s="136">
        <f>VLOOKUP(E37,Leave_Benefits,3,0)</f>
        <v>0</v>
      </c>
      <c r="R37" s="108"/>
      <c r="S37" s="137"/>
      <c r="T37" s="115">
        <f>T13*$Q37</f>
        <v>0</v>
      </c>
      <c r="U37" s="137"/>
      <c r="V37" s="115">
        <f>V13*$Q37</f>
        <v>0</v>
      </c>
      <c r="W37" s="137"/>
      <c r="X37" s="115">
        <f>X13*$Q37</f>
        <v>0</v>
      </c>
      <c r="Y37" s="116">
        <f t="shared" si="20"/>
        <v>0</v>
      </c>
      <c r="Z37" s="92"/>
    </row>
    <row r="38" spans="1:26" s="50" customFormat="1" ht="15" customHeight="1">
      <c r="A38" s="72"/>
      <c r="B38" s="72"/>
      <c r="C38" s="104"/>
      <c r="D38" s="12">
        <f t="shared" si="19"/>
        <v>0</v>
      </c>
      <c r="E38" s="630" t="str">
        <f t="shared" si="19"/>
        <v>Select E-Class</v>
      </c>
      <c r="F38" s="746"/>
      <c r="G38" s="746"/>
      <c r="H38" s="746"/>
      <c r="I38" s="746"/>
      <c r="J38" s="746"/>
      <c r="K38" s="746"/>
      <c r="L38" s="746"/>
      <c r="M38" s="746"/>
      <c r="N38" s="746"/>
      <c r="O38" s="746"/>
      <c r="P38" s="135"/>
      <c r="Q38" s="136">
        <f>VLOOKUP(E38,Leave_Benefits,3,0)</f>
        <v>0</v>
      </c>
      <c r="R38" s="108"/>
      <c r="S38" s="137"/>
      <c r="T38" s="115">
        <f>T14*$Q38</f>
        <v>0</v>
      </c>
      <c r="U38" s="137"/>
      <c r="V38" s="115">
        <f>V14*$Q38</f>
        <v>0</v>
      </c>
      <c r="W38" s="137"/>
      <c r="X38" s="115">
        <f>X14*$Q38</f>
        <v>0</v>
      </c>
      <c r="Y38" s="116">
        <f t="shared" si="20"/>
        <v>0</v>
      </c>
      <c r="Z38" s="92"/>
    </row>
    <row r="39" spans="1:26" s="50" customFormat="1" ht="15" customHeight="1">
      <c r="A39" s="72"/>
      <c r="B39" s="72"/>
      <c r="C39" s="104"/>
      <c r="D39" s="12">
        <f t="shared" si="19"/>
        <v>0</v>
      </c>
      <c r="E39" s="630" t="str">
        <f t="shared" si="19"/>
        <v>Select E-Class</v>
      </c>
      <c r="F39" s="746"/>
      <c r="G39" s="746"/>
      <c r="H39" s="746"/>
      <c r="I39" s="746"/>
      <c r="J39" s="746"/>
      <c r="K39" s="746"/>
      <c r="L39" s="746"/>
      <c r="M39" s="746"/>
      <c r="N39" s="746"/>
      <c r="O39" s="746"/>
      <c r="P39" s="135"/>
      <c r="Q39" s="136">
        <f>VLOOKUP(E39,Leave_Benefits,3,0)</f>
        <v>0</v>
      </c>
      <c r="R39" s="108"/>
      <c r="S39" s="137"/>
      <c r="T39" s="115">
        <f>T15*$Q39</f>
        <v>0</v>
      </c>
      <c r="U39" s="137"/>
      <c r="V39" s="115">
        <f>V15*$Q39</f>
        <v>0</v>
      </c>
      <c r="W39" s="137"/>
      <c r="X39" s="115">
        <f>X15*$Q39</f>
        <v>0</v>
      </c>
      <c r="Y39" s="116">
        <f t="shared" si="20"/>
        <v>0</v>
      </c>
      <c r="Z39" s="92"/>
    </row>
    <row r="40" spans="1:26" s="50" customFormat="1" ht="15" customHeight="1">
      <c r="A40" s="72"/>
      <c r="B40" s="72"/>
      <c r="C40" s="104"/>
      <c r="D40" s="12"/>
      <c r="E40" s="690"/>
      <c r="F40" s="690"/>
      <c r="G40" s="690"/>
      <c r="H40" s="690"/>
      <c r="I40" s="690"/>
      <c r="J40" s="690"/>
      <c r="K40" s="690"/>
      <c r="L40" s="690"/>
      <c r="M40" s="690"/>
      <c r="N40" s="691"/>
      <c r="O40" s="740" t="s">
        <v>284</v>
      </c>
      <c r="P40" s="741"/>
      <c r="Q40" s="741"/>
      <c r="R40" s="742"/>
      <c r="S40" s="672">
        <f>SUM(T35:T39)</f>
        <v>0</v>
      </c>
      <c r="T40" s="673"/>
      <c r="U40" s="672">
        <f>SUM(V35:V39)</f>
        <v>0</v>
      </c>
      <c r="V40" s="673"/>
      <c r="W40" s="672">
        <f>SUM(X35:X39)</f>
        <v>0</v>
      </c>
      <c r="X40" s="673"/>
      <c r="Y40" s="138">
        <f>SUM(S40:X40)</f>
        <v>0</v>
      </c>
      <c r="Z40" s="92"/>
    </row>
    <row r="41" spans="1:26" s="50" customFormat="1" ht="15" customHeight="1">
      <c r="A41" s="72"/>
      <c r="B41" s="72"/>
      <c r="C41" s="104" t="s">
        <v>46</v>
      </c>
      <c r="D41" s="64"/>
      <c r="E41" s="605"/>
      <c r="F41" s="605"/>
      <c r="G41" s="605"/>
      <c r="H41" s="605"/>
      <c r="I41" s="605"/>
      <c r="J41" s="605"/>
      <c r="K41" s="605"/>
      <c r="L41" s="605"/>
      <c r="M41" s="605"/>
      <c r="N41" s="605"/>
      <c r="O41" s="744"/>
      <c r="P41" s="135"/>
      <c r="Q41" s="139"/>
      <c r="R41" s="108"/>
      <c r="S41" s="140"/>
      <c r="T41" s="141"/>
      <c r="U41" s="140"/>
      <c r="V41" s="141"/>
      <c r="W41" s="140"/>
      <c r="X41" s="141"/>
      <c r="Y41" s="142"/>
      <c r="Z41" s="92"/>
    </row>
    <row r="42" spans="1:26" s="50" customFormat="1" ht="15" customHeight="1">
      <c r="A42" s="72"/>
      <c r="B42" s="72"/>
      <c r="C42" s="104"/>
      <c r="D42" s="68">
        <f t="shared" ref="D42:E48" si="21">D19</f>
        <v>0</v>
      </c>
      <c r="E42" s="616" t="str">
        <f t="shared" si="21"/>
        <v>Select E-Class</v>
      </c>
      <c r="F42" s="616"/>
      <c r="G42" s="616"/>
      <c r="H42" s="616"/>
      <c r="I42" s="616"/>
      <c r="J42" s="616"/>
      <c r="K42" s="616"/>
      <c r="L42" s="616"/>
      <c r="M42" s="616"/>
      <c r="N42" s="616"/>
      <c r="O42" s="743"/>
      <c r="P42" s="135"/>
      <c r="Q42" s="136">
        <f t="shared" ref="Q42:Q48" si="22">VLOOKUP(E42,Leave_Benefits,3,0)</f>
        <v>0</v>
      </c>
      <c r="R42" s="108"/>
      <c r="S42" s="137"/>
      <c r="T42" s="115">
        <f t="shared" ref="T42:T48" si="23">T19*$Q42</f>
        <v>0</v>
      </c>
      <c r="U42" s="137"/>
      <c r="V42" s="115">
        <f t="shared" ref="V42:V48" si="24">V19*$Q42</f>
        <v>0</v>
      </c>
      <c r="W42" s="137"/>
      <c r="X42" s="115">
        <f t="shared" ref="X42:X48" si="25">X19*$Q42</f>
        <v>0</v>
      </c>
      <c r="Y42" s="116">
        <f>SUM(T42+V42+X42)</f>
        <v>0</v>
      </c>
      <c r="Z42" s="92"/>
    </row>
    <row r="43" spans="1:26" s="50" customFormat="1" ht="15" customHeight="1">
      <c r="A43" s="72"/>
      <c r="B43" s="72"/>
      <c r="C43" s="104"/>
      <c r="D43" s="68">
        <f t="shared" si="21"/>
        <v>0</v>
      </c>
      <c r="E43" s="615" t="str">
        <f t="shared" si="21"/>
        <v>Select E-Class</v>
      </c>
      <c r="F43" s="615"/>
      <c r="G43" s="615"/>
      <c r="H43" s="615"/>
      <c r="I43" s="615"/>
      <c r="J43" s="615"/>
      <c r="K43" s="615"/>
      <c r="L43" s="615"/>
      <c r="M43" s="615"/>
      <c r="N43" s="615"/>
      <c r="O43" s="743"/>
      <c r="P43" s="135"/>
      <c r="Q43" s="136">
        <f t="shared" si="22"/>
        <v>0</v>
      </c>
      <c r="R43" s="108"/>
      <c r="S43" s="137"/>
      <c r="T43" s="115">
        <f t="shared" si="23"/>
        <v>0</v>
      </c>
      <c r="U43" s="137"/>
      <c r="V43" s="115">
        <f t="shared" si="24"/>
        <v>0</v>
      </c>
      <c r="W43" s="137"/>
      <c r="X43" s="115">
        <f t="shared" si="25"/>
        <v>0</v>
      </c>
      <c r="Y43" s="116">
        <f t="shared" ref="Y43:Y48" si="26">SUM(T43+V43+X43)</f>
        <v>0</v>
      </c>
      <c r="Z43" s="92"/>
    </row>
    <row r="44" spans="1:26" s="50" customFormat="1" ht="15" customHeight="1">
      <c r="A44" s="72"/>
      <c r="B44" s="72"/>
      <c r="C44" s="104"/>
      <c r="D44" s="68">
        <f t="shared" si="21"/>
        <v>0</v>
      </c>
      <c r="E44" s="615" t="str">
        <f t="shared" si="21"/>
        <v>Select E-Class</v>
      </c>
      <c r="F44" s="743"/>
      <c r="G44" s="743"/>
      <c r="H44" s="743"/>
      <c r="I44" s="743"/>
      <c r="J44" s="743"/>
      <c r="K44" s="743"/>
      <c r="L44" s="743"/>
      <c r="M44" s="743"/>
      <c r="N44" s="743"/>
      <c r="O44" s="743"/>
      <c r="P44" s="135"/>
      <c r="Q44" s="136">
        <f t="shared" si="22"/>
        <v>0</v>
      </c>
      <c r="R44" s="108"/>
      <c r="S44" s="137"/>
      <c r="T44" s="115">
        <f t="shared" si="23"/>
        <v>0</v>
      </c>
      <c r="U44" s="137"/>
      <c r="V44" s="115">
        <f t="shared" si="24"/>
        <v>0</v>
      </c>
      <c r="W44" s="137"/>
      <c r="X44" s="115">
        <f t="shared" si="25"/>
        <v>0</v>
      </c>
      <c r="Y44" s="116">
        <f t="shared" si="26"/>
        <v>0</v>
      </c>
      <c r="Z44" s="92"/>
    </row>
    <row r="45" spans="1:26" s="50" customFormat="1" ht="15" customHeight="1">
      <c r="A45" s="72"/>
      <c r="B45" s="72"/>
      <c r="C45" s="104"/>
      <c r="D45" s="68">
        <f t="shared" si="21"/>
        <v>0</v>
      </c>
      <c r="E45" s="615" t="str">
        <f t="shared" si="21"/>
        <v>Select E-Class</v>
      </c>
      <c r="F45" s="743"/>
      <c r="G45" s="743"/>
      <c r="H45" s="743"/>
      <c r="I45" s="743"/>
      <c r="J45" s="743"/>
      <c r="K45" s="743"/>
      <c r="L45" s="743"/>
      <c r="M45" s="743"/>
      <c r="N45" s="743"/>
      <c r="O45" s="743"/>
      <c r="P45" s="135"/>
      <c r="Q45" s="136">
        <f t="shared" si="22"/>
        <v>0</v>
      </c>
      <c r="R45" s="108"/>
      <c r="S45" s="137"/>
      <c r="T45" s="115">
        <f t="shared" si="23"/>
        <v>0</v>
      </c>
      <c r="U45" s="137"/>
      <c r="V45" s="115">
        <f t="shared" si="24"/>
        <v>0</v>
      </c>
      <c r="W45" s="143"/>
      <c r="X45" s="115">
        <f t="shared" si="25"/>
        <v>0</v>
      </c>
      <c r="Y45" s="116">
        <f t="shared" si="26"/>
        <v>0</v>
      </c>
      <c r="Z45" s="92"/>
    </row>
    <row r="46" spans="1:26" s="50" customFormat="1" ht="15" customHeight="1">
      <c r="A46" s="72"/>
      <c r="B46" s="72"/>
      <c r="C46" s="104"/>
      <c r="D46" s="68">
        <f t="shared" si="21"/>
        <v>0</v>
      </c>
      <c r="E46" s="615" t="str">
        <f t="shared" si="21"/>
        <v>Select E-Class</v>
      </c>
      <c r="F46" s="743"/>
      <c r="G46" s="743"/>
      <c r="H46" s="743"/>
      <c r="I46" s="743"/>
      <c r="J46" s="743"/>
      <c r="K46" s="743"/>
      <c r="L46" s="743"/>
      <c r="M46" s="743"/>
      <c r="N46" s="743"/>
      <c r="O46" s="743"/>
      <c r="P46" s="135"/>
      <c r="Q46" s="136">
        <f t="shared" si="22"/>
        <v>0</v>
      </c>
      <c r="R46" s="108"/>
      <c r="S46" s="137"/>
      <c r="T46" s="115">
        <f t="shared" si="23"/>
        <v>0</v>
      </c>
      <c r="U46" s="137"/>
      <c r="V46" s="115">
        <f t="shared" si="24"/>
        <v>0</v>
      </c>
      <c r="W46" s="137"/>
      <c r="X46" s="115">
        <f t="shared" si="25"/>
        <v>0</v>
      </c>
      <c r="Y46" s="116">
        <f t="shared" si="26"/>
        <v>0</v>
      </c>
      <c r="Z46" s="92"/>
    </row>
    <row r="47" spans="1:26" s="50" customFormat="1" ht="15" customHeight="1">
      <c r="A47" s="72"/>
      <c r="B47" s="72"/>
      <c r="C47" s="104"/>
      <c r="D47" s="68" t="str">
        <f t="shared" si="21"/>
        <v>Post Doc (≤ 3 Years)</v>
      </c>
      <c r="E47" s="615" t="str">
        <f t="shared" si="21"/>
        <v>FN - Faculty (Non-Union, 9 mo.)</v>
      </c>
      <c r="F47" s="743"/>
      <c r="G47" s="743"/>
      <c r="H47" s="743"/>
      <c r="I47" s="743"/>
      <c r="J47" s="743"/>
      <c r="K47" s="743"/>
      <c r="L47" s="743"/>
      <c r="M47" s="743"/>
      <c r="N47" s="743"/>
      <c r="O47" s="743"/>
      <c r="P47" s="135"/>
      <c r="Q47" s="136">
        <f t="shared" si="22"/>
        <v>0.28799999999999998</v>
      </c>
      <c r="R47" s="108"/>
      <c r="S47" s="137"/>
      <c r="T47" s="115">
        <f t="shared" si="23"/>
        <v>0</v>
      </c>
      <c r="U47" s="137"/>
      <c r="V47" s="115">
        <f t="shared" si="24"/>
        <v>0</v>
      </c>
      <c r="W47" s="137"/>
      <c r="X47" s="115">
        <f t="shared" si="25"/>
        <v>0</v>
      </c>
      <c r="Y47" s="116">
        <f t="shared" si="26"/>
        <v>0</v>
      </c>
      <c r="Z47" s="92"/>
    </row>
    <row r="48" spans="1:26" s="50" customFormat="1" ht="15" customHeight="1">
      <c r="A48" s="72"/>
      <c r="B48" s="72"/>
      <c r="C48" s="104"/>
      <c r="D48" s="68" t="str">
        <f t="shared" si="21"/>
        <v>Post Doc (≥ 4 Years)</v>
      </c>
      <c r="E48" s="615" t="str">
        <f t="shared" si="21"/>
        <v>F9 - Faculty (UNAC)</v>
      </c>
      <c r="F48" s="743"/>
      <c r="G48" s="743"/>
      <c r="H48" s="743"/>
      <c r="I48" s="743"/>
      <c r="J48" s="743"/>
      <c r="K48" s="743"/>
      <c r="L48" s="743"/>
      <c r="M48" s="743"/>
      <c r="N48" s="743"/>
      <c r="O48" s="743"/>
      <c r="P48" s="135"/>
      <c r="Q48" s="136">
        <f t="shared" si="22"/>
        <v>0.30499999999999999</v>
      </c>
      <c r="R48" s="108"/>
      <c r="S48" s="137"/>
      <c r="T48" s="115">
        <f t="shared" si="23"/>
        <v>0</v>
      </c>
      <c r="U48" s="137"/>
      <c r="V48" s="115">
        <f t="shared" si="24"/>
        <v>0</v>
      </c>
      <c r="W48" s="137"/>
      <c r="X48" s="115">
        <f t="shared" si="25"/>
        <v>0</v>
      </c>
      <c r="Y48" s="116">
        <f t="shared" si="26"/>
        <v>0</v>
      </c>
      <c r="Z48" s="92"/>
    </row>
    <row r="49" spans="1:27" s="50" customFormat="1" ht="15" customHeight="1">
      <c r="A49" s="72"/>
      <c r="B49" s="72"/>
      <c r="C49" s="104" t="s">
        <v>47</v>
      </c>
      <c r="D49" s="64"/>
      <c r="E49" s="564"/>
      <c r="F49" s="564"/>
      <c r="G49" s="564"/>
      <c r="H49" s="564"/>
      <c r="I49" s="564"/>
      <c r="J49" s="564"/>
      <c r="K49" s="564"/>
      <c r="L49" s="564"/>
      <c r="M49" s="564"/>
      <c r="N49" s="564"/>
      <c r="O49" s="744"/>
      <c r="P49" s="135"/>
      <c r="Q49" s="144"/>
      <c r="R49" s="108"/>
      <c r="S49" s="140"/>
      <c r="T49" s="141"/>
      <c r="U49" s="145"/>
      <c r="V49" s="141"/>
      <c r="W49" s="145"/>
      <c r="X49" s="141"/>
      <c r="Y49" s="129"/>
      <c r="Z49" s="92"/>
    </row>
    <row r="50" spans="1:27" s="50" customFormat="1" ht="15" customHeight="1">
      <c r="A50" s="72"/>
      <c r="B50" s="72"/>
      <c r="C50" s="104"/>
      <c r="D50" s="68" t="str">
        <f t="shared" ref="D50:E53" si="27">D28</f>
        <v>Select Level from List</v>
      </c>
      <c r="E50" s="615" t="str">
        <f t="shared" si="27"/>
        <v>Select E-Class</v>
      </c>
      <c r="F50" s="615"/>
      <c r="G50" s="615"/>
      <c r="H50" s="615"/>
      <c r="I50" s="615"/>
      <c r="J50" s="615"/>
      <c r="K50" s="615"/>
      <c r="L50" s="615"/>
      <c r="M50" s="615"/>
      <c r="N50" s="615"/>
      <c r="O50" s="743"/>
      <c r="P50" s="135"/>
      <c r="Q50" s="136">
        <f>VLOOKUP(E50,Leave_Benefits,3,0)</f>
        <v>0</v>
      </c>
      <c r="R50" s="108"/>
      <c r="S50" s="137"/>
      <c r="T50" s="115">
        <f>(T28)*$Q50</f>
        <v>0</v>
      </c>
      <c r="U50" s="137"/>
      <c r="V50" s="115">
        <f>(V28)*$Q50</f>
        <v>0</v>
      </c>
      <c r="W50" s="137"/>
      <c r="X50" s="115">
        <f>(X28)*$Q50</f>
        <v>0</v>
      </c>
      <c r="Y50" s="116">
        <f t="shared" ref="Y50:Y55" si="28">SUM(T50+V50+X50)</f>
        <v>0</v>
      </c>
      <c r="Z50" s="92"/>
    </row>
    <row r="51" spans="1:27" s="50" customFormat="1" ht="15" customHeight="1">
      <c r="A51" s="72"/>
      <c r="B51" s="72"/>
      <c r="C51" s="104"/>
      <c r="D51" s="68" t="str">
        <f t="shared" si="27"/>
        <v>Select Level from List</v>
      </c>
      <c r="E51" s="630" t="str">
        <f t="shared" si="27"/>
        <v>Select E-Class</v>
      </c>
      <c r="F51" s="630"/>
      <c r="G51" s="630"/>
      <c r="H51" s="630"/>
      <c r="I51" s="630"/>
      <c r="J51" s="630"/>
      <c r="K51" s="630"/>
      <c r="L51" s="630"/>
      <c r="M51" s="630"/>
      <c r="N51" s="630"/>
      <c r="O51" s="743"/>
      <c r="P51" s="135"/>
      <c r="Q51" s="136">
        <f>VLOOKUP(E51,Leave_Benefits,3,0)</f>
        <v>0</v>
      </c>
      <c r="R51" s="108"/>
      <c r="S51" s="137"/>
      <c r="T51" s="115">
        <f>(T29)*$Q51</f>
        <v>0</v>
      </c>
      <c r="U51" s="137"/>
      <c r="V51" s="115">
        <f>(V29)*$Q51</f>
        <v>0</v>
      </c>
      <c r="W51" s="137"/>
      <c r="X51" s="115">
        <f>(X29)*$Q51</f>
        <v>0</v>
      </c>
      <c r="Y51" s="116">
        <f t="shared" si="28"/>
        <v>0</v>
      </c>
      <c r="Z51" s="92"/>
    </row>
    <row r="52" spans="1:27" s="50" customFormat="1" ht="15" customHeight="1">
      <c r="A52" s="72"/>
      <c r="B52" s="72"/>
      <c r="C52" s="104"/>
      <c r="D52" s="68" t="str">
        <f t="shared" si="27"/>
        <v>Select Level from List</v>
      </c>
      <c r="E52" s="630" t="str">
        <f t="shared" si="27"/>
        <v>Select E-Class</v>
      </c>
      <c r="F52" s="743"/>
      <c r="G52" s="743"/>
      <c r="H52" s="743"/>
      <c r="I52" s="743"/>
      <c r="J52" s="743"/>
      <c r="K52" s="743"/>
      <c r="L52" s="743"/>
      <c r="M52" s="743"/>
      <c r="N52" s="743"/>
      <c r="O52" s="743"/>
      <c r="P52" s="135"/>
      <c r="Q52" s="136">
        <f>VLOOKUP(E52,Leave_Benefits,3,0)</f>
        <v>0</v>
      </c>
      <c r="R52" s="108"/>
      <c r="S52" s="137"/>
      <c r="T52" s="115">
        <f>(T30)*$Q52</f>
        <v>0</v>
      </c>
      <c r="U52" s="137"/>
      <c r="V52" s="115">
        <f>(V30)*$Q52</f>
        <v>0</v>
      </c>
      <c r="W52" s="137"/>
      <c r="X52" s="115">
        <f>(X30)*$Q52</f>
        <v>0</v>
      </c>
      <c r="Y52" s="116">
        <f t="shared" si="28"/>
        <v>0</v>
      </c>
      <c r="Z52" s="92"/>
    </row>
    <row r="53" spans="1:27" s="50" customFormat="1" ht="15" customHeight="1">
      <c r="A53" s="72"/>
      <c r="B53" s="72"/>
      <c r="C53" s="104"/>
      <c r="D53" s="68" t="str">
        <f t="shared" si="27"/>
        <v>Select Level from List</v>
      </c>
      <c r="E53" s="630" t="str">
        <f t="shared" si="27"/>
        <v>Select E-Class</v>
      </c>
      <c r="F53" s="743"/>
      <c r="G53" s="743"/>
      <c r="H53" s="743"/>
      <c r="I53" s="743"/>
      <c r="J53" s="743"/>
      <c r="K53" s="743"/>
      <c r="L53" s="743"/>
      <c r="M53" s="743"/>
      <c r="N53" s="743"/>
      <c r="O53" s="743"/>
      <c r="P53" s="135"/>
      <c r="Q53" s="136">
        <f>VLOOKUP(E53,Leave_Benefits,3,0)</f>
        <v>0</v>
      </c>
      <c r="R53" s="108"/>
      <c r="S53" s="137"/>
      <c r="T53" s="115">
        <f>(T31)*$Q53</f>
        <v>0</v>
      </c>
      <c r="U53" s="137"/>
      <c r="V53" s="115">
        <f>(V31)*$Q53</f>
        <v>0</v>
      </c>
      <c r="W53" s="137"/>
      <c r="X53" s="115">
        <f>(X31)*$Q53</f>
        <v>0</v>
      </c>
      <c r="Y53" s="116">
        <f t="shared" si="28"/>
        <v>0</v>
      </c>
      <c r="Z53" s="92"/>
    </row>
    <row r="54" spans="1:27" s="88" customFormat="1" ht="15" customHeight="1">
      <c r="A54" s="72"/>
      <c r="B54" s="72"/>
      <c r="C54" s="104"/>
      <c r="D54" s="615" t="s">
        <v>453</v>
      </c>
      <c r="E54" s="620"/>
      <c r="F54" s="620"/>
      <c r="G54" s="620"/>
      <c r="H54" s="620"/>
      <c r="I54" s="620"/>
      <c r="J54" s="620"/>
      <c r="K54" s="620"/>
      <c r="L54" s="620"/>
      <c r="M54" s="620"/>
      <c r="N54" s="620"/>
      <c r="O54" s="620"/>
      <c r="P54" s="620"/>
      <c r="Q54" s="146">
        <v>2326</v>
      </c>
      <c r="R54" s="65">
        <v>1.07</v>
      </c>
      <c r="S54" s="147">
        <v>0</v>
      </c>
      <c r="T54" s="115">
        <f>Q54*S54</f>
        <v>0</v>
      </c>
      <c r="U54" s="147">
        <v>0</v>
      </c>
      <c r="V54" s="115">
        <f>Q54*U54*R54</f>
        <v>0</v>
      </c>
      <c r="W54" s="147">
        <v>0</v>
      </c>
      <c r="X54" s="115">
        <f>Q54*W54*R54^2</f>
        <v>0</v>
      </c>
      <c r="Y54" s="116">
        <f t="shared" si="28"/>
        <v>0</v>
      </c>
      <c r="Z54" s="92"/>
      <c r="AA54" s="50"/>
    </row>
    <row r="55" spans="1:27" s="88" customFormat="1" ht="15" customHeight="1">
      <c r="A55" s="72"/>
      <c r="B55" s="72"/>
      <c r="C55" s="104"/>
      <c r="D55" s="615" t="s">
        <v>453</v>
      </c>
      <c r="E55" s="620"/>
      <c r="F55" s="620"/>
      <c r="G55" s="620"/>
      <c r="H55" s="620"/>
      <c r="I55" s="620"/>
      <c r="J55" s="620"/>
      <c r="K55" s="620"/>
      <c r="L55" s="620"/>
      <c r="M55" s="620"/>
      <c r="N55" s="620"/>
      <c r="O55" s="620"/>
      <c r="P55" s="620"/>
      <c r="Q55" s="146">
        <v>2326</v>
      </c>
      <c r="R55" s="65">
        <v>1.07</v>
      </c>
      <c r="S55" s="147">
        <v>0</v>
      </c>
      <c r="T55" s="115">
        <f>Q55*S55</f>
        <v>0</v>
      </c>
      <c r="U55" s="147">
        <v>0</v>
      </c>
      <c r="V55" s="115">
        <f>Q55*U55*R55</f>
        <v>0</v>
      </c>
      <c r="W55" s="147">
        <v>0</v>
      </c>
      <c r="X55" s="115">
        <f>Q55*W55*R55^2</f>
        <v>0</v>
      </c>
      <c r="Y55" s="116">
        <f t="shared" si="28"/>
        <v>0</v>
      </c>
      <c r="Z55" s="92"/>
      <c r="AA55" s="50"/>
    </row>
    <row r="56" spans="1:27" s="50" customFormat="1" ht="15" customHeight="1">
      <c r="A56" s="72"/>
      <c r="B56" s="72"/>
      <c r="C56" s="104"/>
      <c r="D56" s="550"/>
      <c r="E56" s="550"/>
      <c r="F56" s="550"/>
      <c r="G56" s="550"/>
      <c r="H56" s="550"/>
      <c r="I56" s="550"/>
      <c r="J56" s="550"/>
      <c r="K56" s="550"/>
      <c r="L56" s="550"/>
      <c r="M56" s="550"/>
      <c r="N56" s="692"/>
      <c r="O56" s="740" t="s">
        <v>285</v>
      </c>
      <c r="P56" s="741"/>
      <c r="Q56" s="741"/>
      <c r="R56" s="742"/>
      <c r="S56" s="672">
        <f>SUM(T42:T55)</f>
        <v>0</v>
      </c>
      <c r="T56" s="673"/>
      <c r="U56" s="672">
        <f>SUM(V42:V55)</f>
        <v>0</v>
      </c>
      <c r="V56" s="673"/>
      <c r="W56" s="672">
        <f>SUM(X42:X55)</f>
        <v>0</v>
      </c>
      <c r="X56" s="673"/>
      <c r="Y56" s="138">
        <f>SUM(S56:X56)</f>
        <v>0</v>
      </c>
      <c r="Z56" s="148"/>
    </row>
    <row r="57" spans="1:27" s="50" customFormat="1" ht="15" customHeight="1">
      <c r="A57" s="72"/>
      <c r="B57" s="72"/>
      <c r="C57" s="621" t="s">
        <v>289</v>
      </c>
      <c r="D57" s="622"/>
      <c r="E57" s="622"/>
      <c r="F57" s="622"/>
      <c r="G57" s="622"/>
      <c r="H57" s="622"/>
      <c r="I57" s="622"/>
      <c r="J57" s="622"/>
      <c r="K57" s="622"/>
      <c r="L57" s="622"/>
      <c r="M57" s="622"/>
      <c r="N57" s="622"/>
      <c r="O57" s="622"/>
      <c r="P57" s="622"/>
      <c r="Q57" s="622"/>
      <c r="R57" s="623"/>
      <c r="S57" s="656">
        <f>SUM(S40, S56)</f>
        <v>0</v>
      </c>
      <c r="T57" s="745"/>
      <c r="U57" s="656">
        <f>SUM(U40, U56)</f>
        <v>0</v>
      </c>
      <c r="V57" s="745"/>
      <c r="W57" s="656">
        <f>SUM(W40, W56)</f>
        <v>0</v>
      </c>
      <c r="X57" s="745"/>
      <c r="Y57" s="134">
        <f>SUM(S57:X57)</f>
        <v>0</v>
      </c>
      <c r="Z57" s="149"/>
    </row>
    <row r="58" spans="1:27" s="50" customFormat="1" ht="15" customHeight="1">
      <c r="A58" s="72"/>
      <c r="B58" s="72"/>
      <c r="C58" s="566" t="s">
        <v>290</v>
      </c>
      <c r="D58" s="567"/>
      <c r="E58" s="567"/>
      <c r="F58" s="567"/>
      <c r="G58" s="567"/>
      <c r="H58" s="567"/>
      <c r="I58" s="567"/>
      <c r="J58" s="567"/>
      <c r="K58" s="567"/>
      <c r="L58" s="567"/>
      <c r="M58" s="567"/>
      <c r="N58" s="567"/>
      <c r="O58" s="567"/>
      <c r="P58" s="567"/>
      <c r="Q58" s="567"/>
      <c r="R58" s="568"/>
      <c r="S58" s="594">
        <f>SUM(S33,S57)</f>
        <v>0</v>
      </c>
      <c r="T58" s="739"/>
      <c r="U58" s="594">
        <f>SUM(U33,U57)</f>
        <v>0</v>
      </c>
      <c r="V58" s="739"/>
      <c r="W58" s="594">
        <f>SUM(W33,W57)</f>
        <v>0</v>
      </c>
      <c r="X58" s="739"/>
      <c r="Y58" s="150">
        <f>SUM(S58:X58)</f>
        <v>0</v>
      </c>
      <c r="Z58" s="92"/>
    </row>
    <row r="59" spans="1:27" s="132" customFormat="1" ht="17.25" customHeight="1">
      <c r="A59" s="167"/>
      <c r="B59" s="167"/>
      <c r="C59" s="553" t="s">
        <v>131</v>
      </c>
      <c r="D59" s="554"/>
      <c r="E59" s="554"/>
      <c r="F59" s="554"/>
      <c r="G59" s="554"/>
      <c r="H59" s="554"/>
      <c r="I59" s="554"/>
      <c r="J59" s="554"/>
      <c r="K59" s="554"/>
      <c r="L59" s="554"/>
      <c r="M59" s="554"/>
      <c r="N59" s="554"/>
      <c r="O59" s="554"/>
      <c r="P59" s="554"/>
      <c r="Q59" s="554"/>
      <c r="R59" s="698"/>
      <c r="S59" s="182"/>
      <c r="T59" s="183"/>
      <c r="U59" s="184"/>
      <c r="V59" s="185"/>
      <c r="W59" s="133"/>
      <c r="X59" s="183"/>
      <c r="Y59" s="129"/>
      <c r="Z59" s="91"/>
    </row>
    <row r="60" spans="1:27" s="132" customFormat="1" ht="30.75">
      <c r="A60" s="151">
        <v>1000</v>
      </c>
      <c r="B60" s="167"/>
      <c r="C60" s="186" t="s">
        <v>176</v>
      </c>
      <c r="D60" s="78" t="s">
        <v>132</v>
      </c>
      <c r="E60" s="763"/>
      <c r="F60" s="744"/>
      <c r="G60" s="744"/>
      <c r="H60" s="744"/>
      <c r="I60" s="744"/>
      <c r="J60" s="744"/>
      <c r="K60" s="744"/>
      <c r="L60" s="744"/>
      <c r="M60" s="744"/>
      <c r="N60" s="744"/>
      <c r="O60" s="744"/>
      <c r="P60" s="13" t="s">
        <v>180</v>
      </c>
      <c r="Q60" s="13" t="s">
        <v>172</v>
      </c>
      <c r="R60" s="35" t="s">
        <v>352</v>
      </c>
      <c r="S60" s="684" t="s">
        <v>181</v>
      </c>
      <c r="T60" s="685"/>
      <c r="U60" s="653" t="s">
        <v>181</v>
      </c>
      <c r="V60" s="654"/>
      <c r="W60" s="653" t="s">
        <v>181</v>
      </c>
      <c r="X60" s="654"/>
      <c r="Y60" s="129"/>
      <c r="Z60" s="91"/>
    </row>
    <row r="61" spans="1:27" s="132" customFormat="1" ht="15" customHeight="1">
      <c r="A61" s="167"/>
      <c r="B61" s="167"/>
      <c r="C61" s="111">
        <f t="shared" ref="C61:C65" si="29">S61+U61+W61</f>
        <v>0</v>
      </c>
      <c r="D61" s="15"/>
      <c r="E61" s="722" t="s">
        <v>335</v>
      </c>
      <c r="F61" s="722"/>
      <c r="G61" s="722"/>
      <c r="H61" s="722"/>
      <c r="I61" s="722"/>
      <c r="J61" s="722"/>
      <c r="K61" s="722"/>
      <c r="L61" s="722"/>
      <c r="M61" s="722"/>
      <c r="N61" s="722"/>
      <c r="O61" s="722"/>
      <c r="P61" s="254">
        <v>0</v>
      </c>
      <c r="Q61" s="255">
        <f>VLOOKUP(E61,Leave_Benefits,2,0)</f>
        <v>0</v>
      </c>
      <c r="R61" s="36">
        <f>VLOOKUP(E61,Leave_Benefits,4,0)</f>
        <v>0</v>
      </c>
      <c r="S61" s="190">
        <v>0</v>
      </c>
      <c r="T61" s="115">
        <f>P61*(1+Q61)*S61</f>
        <v>0</v>
      </c>
      <c r="U61" s="190">
        <v>0</v>
      </c>
      <c r="V61" s="115">
        <f>P61*(1+Q61)*U61*R61</f>
        <v>0</v>
      </c>
      <c r="W61" s="190">
        <v>0</v>
      </c>
      <c r="X61" s="115">
        <f>P61*(1+Q61)*W61*(R61^2)</f>
        <v>0</v>
      </c>
      <c r="Y61" s="116">
        <f>SUM(T61+V61+X61)</f>
        <v>0</v>
      </c>
      <c r="Z61" s="91"/>
    </row>
    <row r="62" spans="1:27" s="132" customFormat="1" ht="15" customHeight="1">
      <c r="A62" s="167"/>
      <c r="B62" s="167"/>
      <c r="C62" s="111">
        <f t="shared" si="29"/>
        <v>0</v>
      </c>
      <c r="D62" s="15"/>
      <c r="E62" s="722" t="s">
        <v>335</v>
      </c>
      <c r="F62" s="722"/>
      <c r="G62" s="722"/>
      <c r="H62" s="722"/>
      <c r="I62" s="722"/>
      <c r="J62" s="722"/>
      <c r="K62" s="722"/>
      <c r="L62" s="722"/>
      <c r="M62" s="722"/>
      <c r="N62" s="722"/>
      <c r="O62" s="722"/>
      <c r="P62" s="254">
        <v>0</v>
      </c>
      <c r="Q62" s="255">
        <f>VLOOKUP(E62,Leave_Benefits,2,0)</f>
        <v>0</v>
      </c>
      <c r="R62" s="36">
        <f>VLOOKUP(E62,Leave_Benefits,4,0)</f>
        <v>0</v>
      </c>
      <c r="S62" s="190">
        <v>0</v>
      </c>
      <c r="T62" s="115">
        <f>P62*(1+Q62)*S62</f>
        <v>0</v>
      </c>
      <c r="U62" s="190">
        <v>0</v>
      </c>
      <c r="V62" s="115">
        <f>P62*(1+Q62)*U62*R62</f>
        <v>0</v>
      </c>
      <c r="W62" s="190">
        <v>0</v>
      </c>
      <c r="X62" s="115">
        <f>P62*(1+Q62)*W62*(R62^2)</f>
        <v>0</v>
      </c>
      <c r="Y62" s="116">
        <f t="shared" ref="Y62:Y65" si="30">SUM(T62+V62+X62)</f>
        <v>0</v>
      </c>
      <c r="Z62" s="91"/>
    </row>
    <row r="63" spans="1:27" s="132" customFormat="1" ht="15" customHeight="1">
      <c r="A63" s="167"/>
      <c r="B63" s="167"/>
      <c r="C63" s="111">
        <f t="shared" si="29"/>
        <v>0</v>
      </c>
      <c r="D63" s="15"/>
      <c r="E63" s="722" t="s">
        <v>335</v>
      </c>
      <c r="F63" s="722"/>
      <c r="G63" s="722"/>
      <c r="H63" s="722"/>
      <c r="I63" s="722"/>
      <c r="J63" s="722"/>
      <c r="K63" s="722"/>
      <c r="L63" s="722"/>
      <c r="M63" s="722"/>
      <c r="N63" s="722"/>
      <c r="O63" s="722"/>
      <c r="P63" s="254">
        <v>0</v>
      </c>
      <c r="Q63" s="255">
        <f>VLOOKUP(E63,Leave_Benefits,2,0)</f>
        <v>0</v>
      </c>
      <c r="R63" s="36">
        <f>VLOOKUP(E63,Leave_Benefits,4,0)</f>
        <v>0</v>
      </c>
      <c r="S63" s="190">
        <v>0</v>
      </c>
      <c r="T63" s="115">
        <f>P63*(1+Q63)*S63</f>
        <v>0</v>
      </c>
      <c r="U63" s="190">
        <v>0</v>
      </c>
      <c r="V63" s="115">
        <f>P63*(1+Q63)*U63*R63</f>
        <v>0</v>
      </c>
      <c r="W63" s="190">
        <v>0</v>
      </c>
      <c r="X63" s="115">
        <f>P63*(1+Q63)*W63*(R63^2)</f>
        <v>0</v>
      </c>
      <c r="Y63" s="116">
        <f t="shared" si="30"/>
        <v>0</v>
      </c>
      <c r="Z63" s="91"/>
    </row>
    <row r="64" spans="1:27" s="132" customFormat="1" ht="15" customHeight="1">
      <c r="A64" s="167"/>
      <c r="B64" s="167"/>
      <c r="C64" s="111">
        <f t="shared" si="29"/>
        <v>0</v>
      </c>
      <c r="D64" s="15"/>
      <c r="E64" s="722" t="s">
        <v>335</v>
      </c>
      <c r="F64" s="722"/>
      <c r="G64" s="722"/>
      <c r="H64" s="722"/>
      <c r="I64" s="722"/>
      <c r="J64" s="722"/>
      <c r="K64" s="722"/>
      <c r="L64" s="722"/>
      <c r="M64" s="722"/>
      <c r="N64" s="722"/>
      <c r="O64" s="722"/>
      <c r="P64" s="254">
        <v>0</v>
      </c>
      <c r="Q64" s="255">
        <f>VLOOKUP(E64,Leave_Benefits,2,0)</f>
        <v>0</v>
      </c>
      <c r="R64" s="36">
        <f>VLOOKUP(E64,Leave_Benefits,4,0)</f>
        <v>0</v>
      </c>
      <c r="S64" s="190">
        <v>0</v>
      </c>
      <c r="T64" s="115">
        <f>P64*(1+Q64)*S64</f>
        <v>0</v>
      </c>
      <c r="U64" s="190">
        <v>0</v>
      </c>
      <c r="V64" s="115">
        <f>P64*(1+Q64)*U64*R64</f>
        <v>0</v>
      </c>
      <c r="W64" s="190">
        <v>0</v>
      </c>
      <c r="X64" s="115">
        <f>P64*(1+Q64)*W64*(R64^2)</f>
        <v>0</v>
      </c>
      <c r="Y64" s="116">
        <f t="shared" si="30"/>
        <v>0</v>
      </c>
      <c r="Z64" s="91"/>
    </row>
    <row r="65" spans="1:26" s="132" customFormat="1" ht="15" customHeight="1">
      <c r="A65" s="167"/>
      <c r="B65" s="167"/>
      <c r="C65" s="111">
        <f t="shared" si="29"/>
        <v>0</v>
      </c>
      <c r="D65" s="15"/>
      <c r="E65" s="722" t="s">
        <v>335</v>
      </c>
      <c r="F65" s="722"/>
      <c r="G65" s="722"/>
      <c r="H65" s="722"/>
      <c r="I65" s="722"/>
      <c r="J65" s="722"/>
      <c r="K65" s="722"/>
      <c r="L65" s="722"/>
      <c r="M65" s="722"/>
      <c r="N65" s="722"/>
      <c r="O65" s="722"/>
      <c r="P65" s="254">
        <v>0</v>
      </c>
      <c r="Q65" s="255">
        <f>VLOOKUP(E65,Leave_Benefits,2,0)</f>
        <v>0</v>
      </c>
      <c r="R65" s="36">
        <f>VLOOKUP(E65,Leave_Benefits,4,0)</f>
        <v>0</v>
      </c>
      <c r="S65" s="190">
        <v>0</v>
      </c>
      <c r="T65" s="115">
        <f>P65*(1+Q65)*S65</f>
        <v>0</v>
      </c>
      <c r="U65" s="190">
        <v>0</v>
      </c>
      <c r="V65" s="115">
        <f>P65*(1+Q65)*U65*R65</f>
        <v>0</v>
      </c>
      <c r="W65" s="190">
        <v>0</v>
      </c>
      <c r="X65" s="115">
        <f>P65*(1+Q65)*W65*(R65^2)</f>
        <v>0</v>
      </c>
      <c r="Y65" s="116">
        <f t="shared" si="30"/>
        <v>0</v>
      </c>
      <c r="Z65" s="91"/>
    </row>
    <row r="66" spans="1:26" s="132" customFormat="1" ht="15" customHeight="1">
      <c r="A66" s="167"/>
      <c r="B66" s="167"/>
      <c r="C66" s="764"/>
      <c r="D66" s="765"/>
      <c r="E66" s="765"/>
      <c r="F66" s="765"/>
      <c r="G66" s="765"/>
      <c r="H66" s="765"/>
      <c r="I66" s="765"/>
      <c r="J66" s="765"/>
      <c r="K66" s="765"/>
      <c r="L66" s="765"/>
      <c r="M66" s="765"/>
      <c r="N66" s="766"/>
      <c r="O66" s="762" t="s">
        <v>134</v>
      </c>
      <c r="P66" s="767"/>
      <c r="Q66" s="767"/>
      <c r="R66" s="768"/>
      <c r="S66" s="672">
        <f>SUM(T61:T65)</f>
        <v>0</v>
      </c>
      <c r="T66" s="673"/>
      <c r="U66" s="672">
        <f>SUM(V61:V65)</f>
        <v>0</v>
      </c>
      <c r="V66" s="673"/>
      <c r="W66" s="672">
        <f>SUM(X61:X65)</f>
        <v>0</v>
      </c>
      <c r="X66" s="673"/>
      <c r="Y66" s="138">
        <f>SUM(S66:X66)</f>
        <v>0</v>
      </c>
      <c r="Z66" s="91"/>
    </row>
    <row r="67" spans="1:26" s="132" customFormat="1" ht="30.75" customHeight="1">
      <c r="A67" s="151">
        <v>1900</v>
      </c>
      <c r="B67" s="167"/>
      <c r="C67" s="669"/>
      <c r="D67" s="722"/>
      <c r="E67" s="722"/>
      <c r="F67" s="722"/>
      <c r="G67" s="722"/>
      <c r="H67" s="722"/>
      <c r="I67" s="722"/>
      <c r="J67" s="722"/>
      <c r="K67" s="722"/>
      <c r="L67" s="722"/>
      <c r="M67" s="722"/>
      <c r="N67" s="722"/>
      <c r="O67" s="722"/>
      <c r="P67" s="722"/>
      <c r="Q67" s="16" t="s">
        <v>135</v>
      </c>
      <c r="R67" s="34"/>
      <c r="S67" s="191"/>
      <c r="T67" s="192"/>
      <c r="U67" s="193"/>
      <c r="V67" s="192"/>
      <c r="W67" s="193"/>
      <c r="X67" s="192"/>
      <c r="Y67" s="129"/>
      <c r="Z67" s="91"/>
    </row>
    <row r="68" spans="1:26" s="132" customFormat="1" ht="15" customHeight="1">
      <c r="A68" s="167"/>
      <c r="B68" s="167"/>
      <c r="C68" s="669">
        <f>D61</f>
        <v>0</v>
      </c>
      <c r="D68" s="722"/>
      <c r="E68" s="722"/>
      <c r="F68" s="722"/>
      <c r="G68" s="722"/>
      <c r="H68" s="722"/>
      <c r="I68" s="722"/>
      <c r="J68" s="722"/>
      <c r="K68" s="722"/>
      <c r="L68" s="722"/>
      <c r="M68" s="722"/>
      <c r="N68" s="722"/>
      <c r="O68" s="722"/>
      <c r="P68" s="722"/>
      <c r="Q68" s="255">
        <f>VLOOKUP(E61,Leave_Benefits,3,0)</f>
        <v>0</v>
      </c>
      <c r="R68" s="34"/>
      <c r="S68" s="589">
        <f>T61*Q68</f>
        <v>0</v>
      </c>
      <c r="T68" s="719"/>
      <c r="U68" s="589">
        <f>V61*Q68</f>
        <v>0</v>
      </c>
      <c r="V68" s="719"/>
      <c r="W68" s="589">
        <f>X61*Q68</f>
        <v>0</v>
      </c>
      <c r="X68" s="719"/>
      <c r="Y68" s="116">
        <f>S68+U68+W68</f>
        <v>0</v>
      </c>
      <c r="Z68" s="91"/>
    </row>
    <row r="69" spans="1:26" s="132" customFormat="1" ht="15" customHeight="1">
      <c r="A69" s="167"/>
      <c r="B69" s="167"/>
      <c r="C69" s="669">
        <f t="shared" ref="C69:C72" si="31">D62</f>
        <v>0</v>
      </c>
      <c r="D69" s="722"/>
      <c r="E69" s="722"/>
      <c r="F69" s="722"/>
      <c r="G69" s="722"/>
      <c r="H69" s="722"/>
      <c r="I69" s="722"/>
      <c r="J69" s="722"/>
      <c r="K69" s="722"/>
      <c r="L69" s="722"/>
      <c r="M69" s="722"/>
      <c r="N69" s="722"/>
      <c r="O69" s="722"/>
      <c r="P69" s="722"/>
      <c r="Q69" s="255">
        <f>VLOOKUP(E62,Leave_Benefits,3,0)</f>
        <v>0</v>
      </c>
      <c r="R69" s="34"/>
      <c r="S69" s="589">
        <f>T62*Q69</f>
        <v>0</v>
      </c>
      <c r="T69" s="719"/>
      <c r="U69" s="589">
        <f>V62*Q69</f>
        <v>0</v>
      </c>
      <c r="V69" s="719"/>
      <c r="W69" s="589">
        <f>X62*Q69</f>
        <v>0</v>
      </c>
      <c r="X69" s="719"/>
      <c r="Y69" s="116">
        <f t="shared" ref="Y69:Y72" si="32">S69+U69+W69</f>
        <v>0</v>
      </c>
      <c r="Z69" s="91"/>
    </row>
    <row r="70" spans="1:26" s="132" customFormat="1" ht="15" customHeight="1">
      <c r="A70" s="167"/>
      <c r="B70" s="167"/>
      <c r="C70" s="669">
        <f t="shared" si="31"/>
        <v>0</v>
      </c>
      <c r="D70" s="722"/>
      <c r="E70" s="722"/>
      <c r="F70" s="722"/>
      <c r="G70" s="722"/>
      <c r="H70" s="722"/>
      <c r="I70" s="722"/>
      <c r="J70" s="722"/>
      <c r="K70" s="722"/>
      <c r="L70" s="722"/>
      <c r="M70" s="722"/>
      <c r="N70" s="722"/>
      <c r="O70" s="722"/>
      <c r="P70" s="722"/>
      <c r="Q70" s="255">
        <f>VLOOKUP(E63,Leave_Benefits,3,0)</f>
        <v>0</v>
      </c>
      <c r="R70" s="34"/>
      <c r="S70" s="589">
        <f>T63*Q70</f>
        <v>0</v>
      </c>
      <c r="T70" s="719"/>
      <c r="U70" s="589">
        <f>V63*Q70</f>
        <v>0</v>
      </c>
      <c r="V70" s="719"/>
      <c r="W70" s="589">
        <f>X63*Q70</f>
        <v>0</v>
      </c>
      <c r="X70" s="719"/>
      <c r="Y70" s="116">
        <f t="shared" si="32"/>
        <v>0</v>
      </c>
      <c r="Z70" s="91"/>
    </row>
    <row r="71" spans="1:26" s="132" customFormat="1" ht="15" customHeight="1">
      <c r="A71" s="167"/>
      <c r="B71" s="167"/>
      <c r="C71" s="669">
        <f t="shared" si="31"/>
        <v>0</v>
      </c>
      <c r="D71" s="722"/>
      <c r="E71" s="722"/>
      <c r="F71" s="722"/>
      <c r="G71" s="722"/>
      <c r="H71" s="722"/>
      <c r="I71" s="722"/>
      <c r="J71" s="722"/>
      <c r="K71" s="722"/>
      <c r="L71" s="722"/>
      <c r="M71" s="722"/>
      <c r="N71" s="722"/>
      <c r="O71" s="722"/>
      <c r="P71" s="722"/>
      <c r="Q71" s="255">
        <f>VLOOKUP(E64,Leave_Benefits,3,0)</f>
        <v>0</v>
      </c>
      <c r="R71" s="34"/>
      <c r="S71" s="589">
        <f>T64*Q71</f>
        <v>0</v>
      </c>
      <c r="T71" s="719"/>
      <c r="U71" s="589">
        <f>V64*Q71</f>
        <v>0</v>
      </c>
      <c r="V71" s="719"/>
      <c r="W71" s="589">
        <f>X64*Q71</f>
        <v>0</v>
      </c>
      <c r="X71" s="719"/>
      <c r="Y71" s="116">
        <f t="shared" si="32"/>
        <v>0</v>
      </c>
      <c r="Z71" s="91"/>
    </row>
    <row r="72" spans="1:26" s="132" customFormat="1" ht="15" customHeight="1">
      <c r="A72" s="167"/>
      <c r="B72" s="167"/>
      <c r="C72" s="669">
        <f t="shared" si="31"/>
        <v>0</v>
      </c>
      <c r="D72" s="722"/>
      <c r="E72" s="722"/>
      <c r="F72" s="722"/>
      <c r="G72" s="722"/>
      <c r="H72" s="722"/>
      <c r="I72" s="722"/>
      <c r="J72" s="722"/>
      <c r="K72" s="722"/>
      <c r="L72" s="722"/>
      <c r="M72" s="722"/>
      <c r="N72" s="722"/>
      <c r="O72" s="722"/>
      <c r="P72" s="722"/>
      <c r="Q72" s="255">
        <f>VLOOKUP(E65,Leave_Benefits,3,0)</f>
        <v>0</v>
      </c>
      <c r="R72" s="34"/>
      <c r="S72" s="589">
        <f>T65*Q72</f>
        <v>0</v>
      </c>
      <c r="T72" s="719"/>
      <c r="U72" s="589">
        <f>V65*Q72</f>
        <v>0</v>
      </c>
      <c r="V72" s="719"/>
      <c r="W72" s="589">
        <f>X65*Q72</f>
        <v>0</v>
      </c>
      <c r="X72" s="719"/>
      <c r="Y72" s="116">
        <f t="shared" si="32"/>
        <v>0</v>
      </c>
      <c r="Z72" s="91"/>
    </row>
    <row r="73" spans="1:26" s="132" customFormat="1" ht="15" customHeight="1">
      <c r="A73" s="167"/>
      <c r="B73" s="167"/>
      <c r="C73" s="556"/>
      <c r="D73" s="557"/>
      <c r="E73" s="557"/>
      <c r="F73" s="557"/>
      <c r="G73" s="557"/>
      <c r="H73" s="557"/>
      <c r="I73" s="557"/>
      <c r="J73" s="557"/>
      <c r="K73" s="557"/>
      <c r="L73" s="557"/>
      <c r="M73" s="557"/>
      <c r="N73" s="558"/>
      <c r="O73" s="762" t="s">
        <v>136</v>
      </c>
      <c r="P73" s="741"/>
      <c r="Q73" s="741"/>
      <c r="R73" s="742"/>
      <c r="S73" s="596">
        <f>SUM(S68:S72)</f>
        <v>0</v>
      </c>
      <c r="T73" s="718"/>
      <c r="U73" s="596">
        <f>SUM(U68:U72)</f>
        <v>0</v>
      </c>
      <c r="V73" s="718"/>
      <c r="W73" s="596">
        <f>SUM(W68:W72)</f>
        <v>0</v>
      </c>
      <c r="X73" s="718"/>
      <c r="Y73" s="138">
        <f>SUM(S73:X73)</f>
        <v>0</v>
      </c>
      <c r="Z73" s="91"/>
    </row>
    <row r="74" spans="1:26" s="132" customFormat="1" ht="15" customHeight="1">
      <c r="A74" s="167"/>
      <c r="B74" s="167"/>
      <c r="C74" s="566" t="s">
        <v>358</v>
      </c>
      <c r="D74" s="567"/>
      <c r="E74" s="567"/>
      <c r="F74" s="567"/>
      <c r="G74" s="567"/>
      <c r="H74" s="567"/>
      <c r="I74" s="567"/>
      <c r="J74" s="567"/>
      <c r="K74" s="567"/>
      <c r="L74" s="567"/>
      <c r="M74" s="567"/>
      <c r="N74" s="567"/>
      <c r="O74" s="567"/>
      <c r="P74" s="567"/>
      <c r="Q74" s="567"/>
      <c r="R74" s="568"/>
      <c r="S74" s="708">
        <f>SUM(S66+S73)</f>
        <v>0</v>
      </c>
      <c r="T74" s="738"/>
      <c r="U74" s="708">
        <f>SUM(U66+U73)</f>
        <v>0</v>
      </c>
      <c r="V74" s="738"/>
      <c r="W74" s="708">
        <f>SUM(W66+W73)</f>
        <v>0</v>
      </c>
      <c r="X74" s="738"/>
      <c r="Y74" s="195">
        <f>SUM(S74:X74)</f>
        <v>0</v>
      </c>
      <c r="Z74" s="91"/>
    </row>
    <row r="75" spans="1:26" s="91" customFormat="1" ht="15" customHeight="1">
      <c r="A75" s="151">
        <v>2000</v>
      </c>
      <c r="B75" s="151"/>
      <c r="C75" s="152" t="s">
        <v>291</v>
      </c>
      <c r="D75" s="99"/>
      <c r="E75" s="635" t="s">
        <v>461</v>
      </c>
      <c r="F75" s="635"/>
      <c r="G75" s="635"/>
      <c r="H75" s="635"/>
      <c r="I75" s="635"/>
      <c r="J75" s="635"/>
      <c r="K75" s="635"/>
      <c r="L75" s="635"/>
      <c r="M75" s="635"/>
      <c r="N75" s="635"/>
      <c r="O75" s="99"/>
      <c r="P75" s="99"/>
      <c r="Q75" s="42"/>
      <c r="R75" s="153"/>
      <c r="S75" s="154"/>
      <c r="T75" s="155"/>
      <c r="U75" s="154"/>
      <c r="V75" s="155"/>
      <c r="W75" s="154"/>
      <c r="X75" s="155"/>
      <c r="Y75" s="156"/>
      <c r="Z75" s="157"/>
    </row>
    <row r="76" spans="1:26" s="50" customFormat="1" ht="36" customHeight="1">
      <c r="A76" s="72"/>
      <c r="B76" s="72"/>
      <c r="C76" s="120" t="s">
        <v>53</v>
      </c>
      <c r="D76" s="73" t="s">
        <v>182</v>
      </c>
      <c r="E76" s="465" t="str">
        <f>S7</f>
        <v>Year 1</v>
      </c>
      <c r="F76" s="465" t="str">
        <f>U7</f>
        <v>Year 2</v>
      </c>
      <c r="G76" s="465" t="str">
        <f>W7</f>
        <v>Year 3</v>
      </c>
      <c r="H76" s="465"/>
      <c r="I76" s="465"/>
      <c r="J76" s="77"/>
      <c r="K76" s="77"/>
      <c r="L76" s="77"/>
      <c r="M76" s="77"/>
      <c r="N76" s="77"/>
      <c r="O76" s="75" t="s">
        <v>371</v>
      </c>
      <c r="P76" s="75" t="s">
        <v>372</v>
      </c>
      <c r="Q76" s="75" t="s">
        <v>76</v>
      </c>
      <c r="R76" s="81" t="s">
        <v>352</v>
      </c>
      <c r="S76" s="159"/>
      <c r="T76" s="128"/>
      <c r="U76" s="160"/>
      <c r="V76" s="128"/>
      <c r="W76" s="160"/>
      <c r="X76" s="128"/>
      <c r="Y76" s="129"/>
      <c r="Z76" s="92"/>
    </row>
    <row r="77" spans="1:26" s="50" customFormat="1" ht="15" customHeight="1">
      <c r="A77" s="72"/>
      <c r="B77" s="72"/>
      <c r="C77" s="71" t="s">
        <v>350</v>
      </c>
      <c r="D77" s="667" t="s">
        <v>373</v>
      </c>
      <c r="E77" s="66"/>
      <c r="F77" s="66"/>
      <c r="G77" s="66"/>
      <c r="H77" s="66"/>
      <c r="I77" s="66"/>
      <c r="J77" s="66"/>
      <c r="K77" s="66"/>
      <c r="L77" s="66"/>
      <c r="M77" s="66"/>
      <c r="N77" s="66"/>
      <c r="O77" s="597"/>
      <c r="P77" s="66"/>
      <c r="Q77" s="135"/>
      <c r="R77" s="64">
        <f t="shared" ref="R77:R92" si="33">VLOOKUP(C77,TravelIncrease,2,0)</f>
        <v>1.1000000000000001</v>
      </c>
      <c r="S77" s="589">
        <f t="shared" ref="S77:S92" si="34">E77*P77*Q77</f>
        <v>0</v>
      </c>
      <c r="T77" s="719"/>
      <c r="U77" s="589">
        <f t="shared" ref="U77:U92" si="35">F77*P77*Q77*R77</f>
        <v>0</v>
      </c>
      <c r="V77" s="719"/>
      <c r="W77" s="589">
        <f t="shared" ref="W77:W92" si="36">G77*P77*Q77*(R77^2)</f>
        <v>0</v>
      </c>
      <c r="X77" s="719"/>
      <c r="Y77" s="116">
        <f>SUM(S77+U77+W77)</f>
        <v>0</v>
      </c>
      <c r="Z77" s="92"/>
    </row>
    <row r="78" spans="1:26" s="50" customFormat="1" ht="15" customHeight="1">
      <c r="A78" s="72"/>
      <c r="B78" s="72"/>
      <c r="C78" s="71" t="s">
        <v>262</v>
      </c>
      <c r="D78" s="667"/>
      <c r="E78" s="66"/>
      <c r="F78" s="66"/>
      <c r="G78" s="66"/>
      <c r="H78" s="66"/>
      <c r="I78" s="66"/>
      <c r="J78" s="66"/>
      <c r="K78" s="66"/>
      <c r="L78" s="66"/>
      <c r="M78" s="66"/>
      <c r="N78" s="66"/>
      <c r="O78" s="597"/>
      <c r="P78" s="66"/>
      <c r="Q78" s="135"/>
      <c r="R78" s="64">
        <f t="shared" si="33"/>
        <v>1</v>
      </c>
      <c r="S78" s="589">
        <f t="shared" si="34"/>
        <v>0</v>
      </c>
      <c r="T78" s="719"/>
      <c r="U78" s="589">
        <f t="shared" si="35"/>
        <v>0</v>
      </c>
      <c r="V78" s="719"/>
      <c r="W78" s="589">
        <f t="shared" si="36"/>
        <v>0</v>
      </c>
      <c r="X78" s="719"/>
      <c r="Y78" s="116">
        <f t="shared" ref="Y78:Y92" si="37">SUM(S78+U78+W78)</f>
        <v>0</v>
      </c>
      <c r="Z78" s="92"/>
    </row>
    <row r="79" spans="1:26" s="50" customFormat="1" ht="15" customHeight="1">
      <c r="A79" s="72"/>
      <c r="B79" s="72"/>
      <c r="C79" s="71" t="s">
        <v>28</v>
      </c>
      <c r="D79" s="667"/>
      <c r="E79" s="66"/>
      <c r="F79" s="66"/>
      <c r="G79" s="66"/>
      <c r="H79" s="66"/>
      <c r="I79" s="66"/>
      <c r="J79" s="66"/>
      <c r="K79" s="66"/>
      <c r="L79" s="66"/>
      <c r="M79" s="66"/>
      <c r="N79" s="66"/>
      <c r="O79" s="597"/>
      <c r="P79" s="66"/>
      <c r="Q79" s="135"/>
      <c r="R79" s="64">
        <f t="shared" si="33"/>
        <v>1</v>
      </c>
      <c r="S79" s="589">
        <f t="shared" si="34"/>
        <v>0</v>
      </c>
      <c r="T79" s="719"/>
      <c r="U79" s="589">
        <f t="shared" si="35"/>
        <v>0</v>
      </c>
      <c r="V79" s="719"/>
      <c r="W79" s="589">
        <f t="shared" si="36"/>
        <v>0</v>
      </c>
      <c r="X79" s="719"/>
      <c r="Y79" s="116">
        <f t="shared" si="37"/>
        <v>0</v>
      </c>
      <c r="Z79" s="92"/>
    </row>
    <row r="80" spans="1:26" s="50" customFormat="1" ht="15" customHeight="1">
      <c r="A80" s="72"/>
      <c r="B80" s="72"/>
      <c r="C80" s="71" t="s">
        <v>54</v>
      </c>
      <c r="D80" s="667"/>
      <c r="E80" s="66"/>
      <c r="F80" s="66"/>
      <c r="G80" s="66"/>
      <c r="H80" s="66"/>
      <c r="I80" s="66"/>
      <c r="J80" s="66"/>
      <c r="K80" s="66"/>
      <c r="L80" s="66"/>
      <c r="M80" s="66"/>
      <c r="N80" s="66"/>
      <c r="O80" s="597"/>
      <c r="P80" s="66"/>
      <c r="Q80" s="135"/>
      <c r="R80" s="64">
        <f t="shared" si="33"/>
        <v>1.1000000000000001</v>
      </c>
      <c r="S80" s="589">
        <f t="shared" si="34"/>
        <v>0</v>
      </c>
      <c r="T80" s="719"/>
      <c r="U80" s="589">
        <f t="shared" si="35"/>
        <v>0</v>
      </c>
      <c r="V80" s="719"/>
      <c r="W80" s="589">
        <f t="shared" si="36"/>
        <v>0</v>
      </c>
      <c r="X80" s="719"/>
      <c r="Y80" s="116">
        <f t="shared" si="37"/>
        <v>0</v>
      </c>
      <c r="Z80" s="92"/>
    </row>
    <row r="81" spans="1:26" s="50" customFormat="1" ht="15" customHeight="1">
      <c r="A81" s="72"/>
      <c r="B81" s="72"/>
      <c r="C81" s="71" t="s">
        <v>350</v>
      </c>
      <c r="D81" s="667" t="s">
        <v>373</v>
      </c>
      <c r="E81" s="66"/>
      <c r="F81" s="66"/>
      <c r="G81" s="66"/>
      <c r="H81" s="66"/>
      <c r="I81" s="66"/>
      <c r="J81" s="66"/>
      <c r="K81" s="66"/>
      <c r="L81" s="66"/>
      <c r="M81" s="66"/>
      <c r="N81" s="66"/>
      <c r="O81" s="597"/>
      <c r="P81" s="66"/>
      <c r="Q81" s="135"/>
      <c r="R81" s="64">
        <f t="shared" si="33"/>
        <v>1.1000000000000001</v>
      </c>
      <c r="S81" s="589">
        <f t="shared" si="34"/>
        <v>0</v>
      </c>
      <c r="T81" s="719"/>
      <c r="U81" s="589">
        <f t="shared" si="35"/>
        <v>0</v>
      </c>
      <c r="V81" s="719"/>
      <c r="W81" s="589">
        <f t="shared" si="36"/>
        <v>0</v>
      </c>
      <c r="X81" s="719"/>
      <c r="Y81" s="116">
        <f t="shared" si="37"/>
        <v>0</v>
      </c>
      <c r="Z81" s="92"/>
    </row>
    <row r="82" spans="1:26" s="50" customFormat="1" ht="15" customHeight="1">
      <c r="A82" s="72"/>
      <c r="B82" s="72"/>
      <c r="C82" s="71" t="s">
        <v>262</v>
      </c>
      <c r="D82" s="667"/>
      <c r="E82" s="66"/>
      <c r="F82" s="66"/>
      <c r="G82" s="66"/>
      <c r="H82" s="66"/>
      <c r="I82" s="66"/>
      <c r="J82" s="66"/>
      <c r="K82" s="66"/>
      <c r="L82" s="66"/>
      <c r="M82" s="66"/>
      <c r="N82" s="66"/>
      <c r="O82" s="597"/>
      <c r="P82" s="66"/>
      <c r="Q82" s="135"/>
      <c r="R82" s="64">
        <f t="shared" si="33"/>
        <v>1</v>
      </c>
      <c r="S82" s="589">
        <f t="shared" si="34"/>
        <v>0</v>
      </c>
      <c r="T82" s="719"/>
      <c r="U82" s="589">
        <f t="shared" si="35"/>
        <v>0</v>
      </c>
      <c r="V82" s="719"/>
      <c r="W82" s="589">
        <f t="shared" si="36"/>
        <v>0</v>
      </c>
      <c r="X82" s="719"/>
      <c r="Y82" s="116">
        <f t="shared" si="37"/>
        <v>0</v>
      </c>
      <c r="Z82" s="92"/>
    </row>
    <row r="83" spans="1:26" s="50" customFormat="1" ht="15" customHeight="1">
      <c r="A83" s="72"/>
      <c r="B83" s="72"/>
      <c r="C83" s="71" t="s">
        <v>28</v>
      </c>
      <c r="D83" s="667"/>
      <c r="E83" s="66"/>
      <c r="F83" s="66"/>
      <c r="G83" s="66"/>
      <c r="H83" s="66"/>
      <c r="I83" s="66"/>
      <c r="J83" s="66"/>
      <c r="K83" s="66"/>
      <c r="L83" s="66"/>
      <c r="M83" s="66"/>
      <c r="N83" s="66"/>
      <c r="O83" s="597"/>
      <c r="P83" s="66"/>
      <c r="Q83" s="135"/>
      <c r="R83" s="64">
        <f t="shared" si="33"/>
        <v>1</v>
      </c>
      <c r="S83" s="589">
        <f t="shared" si="34"/>
        <v>0</v>
      </c>
      <c r="T83" s="719"/>
      <c r="U83" s="589">
        <f t="shared" si="35"/>
        <v>0</v>
      </c>
      <c r="V83" s="719"/>
      <c r="W83" s="589">
        <f t="shared" si="36"/>
        <v>0</v>
      </c>
      <c r="X83" s="719"/>
      <c r="Y83" s="116">
        <f t="shared" si="37"/>
        <v>0</v>
      </c>
      <c r="Z83" s="92"/>
    </row>
    <row r="84" spans="1:26" s="50" customFormat="1" ht="15" customHeight="1">
      <c r="A84" s="72"/>
      <c r="B84" s="72"/>
      <c r="C84" s="71" t="s">
        <v>54</v>
      </c>
      <c r="D84" s="667"/>
      <c r="E84" s="66"/>
      <c r="F84" s="66"/>
      <c r="G84" s="66"/>
      <c r="H84" s="66"/>
      <c r="I84" s="66"/>
      <c r="J84" s="66"/>
      <c r="K84" s="66"/>
      <c r="L84" s="66"/>
      <c r="M84" s="66"/>
      <c r="N84" s="66"/>
      <c r="O84" s="597"/>
      <c r="P84" s="66"/>
      <c r="Q84" s="135"/>
      <c r="R84" s="64">
        <f t="shared" si="33"/>
        <v>1.1000000000000001</v>
      </c>
      <c r="S84" s="589">
        <f t="shared" si="34"/>
        <v>0</v>
      </c>
      <c r="T84" s="719"/>
      <c r="U84" s="589">
        <f t="shared" si="35"/>
        <v>0</v>
      </c>
      <c r="V84" s="719"/>
      <c r="W84" s="589">
        <f t="shared" si="36"/>
        <v>0</v>
      </c>
      <c r="X84" s="719"/>
      <c r="Y84" s="116">
        <f t="shared" si="37"/>
        <v>0</v>
      </c>
      <c r="Z84" s="92"/>
    </row>
    <row r="85" spans="1:26" s="50" customFormat="1" ht="15" customHeight="1">
      <c r="A85" s="72"/>
      <c r="B85" s="72"/>
      <c r="C85" s="71" t="s">
        <v>350</v>
      </c>
      <c r="D85" s="667" t="s">
        <v>373</v>
      </c>
      <c r="E85" s="66"/>
      <c r="F85" s="66"/>
      <c r="G85" s="66"/>
      <c r="H85" s="66"/>
      <c r="I85" s="66"/>
      <c r="J85" s="66"/>
      <c r="K85" s="66"/>
      <c r="L85" s="66"/>
      <c r="M85" s="66"/>
      <c r="N85" s="66"/>
      <c r="O85" s="597"/>
      <c r="P85" s="66"/>
      <c r="Q85" s="135"/>
      <c r="R85" s="64">
        <f t="shared" si="33"/>
        <v>1.1000000000000001</v>
      </c>
      <c r="S85" s="589">
        <f t="shared" si="34"/>
        <v>0</v>
      </c>
      <c r="T85" s="719"/>
      <c r="U85" s="589">
        <f t="shared" si="35"/>
        <v>0</v>
      </c>
      <c r="V85" s="719"/>
      <c r="W85" s="589">
        <f t="shared" si="36"/>
        <v>0</v>
      </c>
      <c r="X85" s="719"/>
      <c r="Y85" s="116">
        <f t="shared" si="37"/>
        <v>0</v>
      </c>
      <c r="Z85" s="92"/>
    </row>
    <row r="86" spans="1:26" s="50" customFormat="1" ht="15" customHeight="1">
      <c r="A86" s="72"/>
      <c r="B86" s="72"/>
      <c r="C86" s="71" t="s">
        <v>262</v>
      </c>
      <c r="D86" s="667"/>
      <c r="E86" s="66"/>
      <c r="F86" s="66"/>
      <c r="G86" s="66"/>
      <c r="H86" s="66"/>
      <c r="I86" s="66"/>
      <c r="J86" s="66"/>
      <c r="K86" s="66"/>
      <c r="L86" s="66"/>
      <c r="M86" s="66"/>
      <c r="N86" s="66"/>
      <c r="O86" s="597"/>
      <c r="P86" s="66"/>
      <c r="Q86" s="135"/>
      <c r="R86" s="64">
        <f t="shared" si="33"/>
        <v>1</v>
      </c>
      <c r="S86" s="589">
        <f t="shared" si="34"/>
        <v>0</v>
      </c>
      <c r="T86" s="719"/>
      <c r="U86" s="589">
        <f t="shared" si="35"/>
        <v>0</v>
      </c>
      <c r="V86" s="719"/>
      <c r="W86" s="589">
        <f t="shared" si="36"/>
        <v>0</v>
      </c>
      <c r="X86" s="719"/>
      <c r="Y86" s="116">
        <f t="shared" si="37"/>
        <v>0</v>
      </c>
      <c r="Z86" s="92"/>
    </row>
    <row r="87" spans="1:26" s="50" customFormat="1" ht="15" customHeight="1">
      <c r="A87" s="72"/>
      <c r="B87" s="72"/>
      <c r="C87" s="71" t="s">
        <v>28</v>
      </c>
      <c r="D87" s="667"/>
      <c r="E87" s="66"/>
      <c r="F87" s="66"/>
      <c r="G87" s="66"/>
      <c r="H87" s="66"/>
      <c r="I87" s="66"/>
      <c r="J87" s="66"/>
      <c r="K87" s="66"/>
      <c r="L87" s="66"/>
      <c r="M87" s="66"/>
      <c r="N87" s="66"/>
      <c r="O87" s="597"/>
      <c r="P87" s="66"/>
      <c r="Q87" s="135"/>
      <c r="R87" s="64">
        <f t="shared" si="33"/>
        <v>1</v>
      </c>
      <c r="S87" s="589">
        <f t="shared" si="34"/>
        <v>0</v>
      </c>
      <c r="T87" s="719"/>
      <c r="U87" s="589">
        <f t="shared" si="35"/>
        <v>0</v>
      </c>
      <c r="V87" s="719"/>
      <c r="W87" s="589">
        <f t="shared" si="36"/>
        <v>0</v>
      </c>
      <c r="X87" s="719"/>
      <c r="Y87" s="116">
        <f t="shared" si="37"/>
        <v>0</v>
      </c>
      <c r="Z87" s="92"/>
    </row>
    <row r="88" spans="1:26" s="50" customFormat="1" ht="15" customHeight="1">
      <c r="A88" s="72"/>
      <c r="B88" s="72"/>
      <c r="C88" s="71" t="s">
        <v>54</v>
      </c>
      <c r="D88" s="667"/>
      <c r="E88" s="66"/>
      <c r="F88" s="66"/>
      <c r="G88" s="66"/>
      <c r="H88" s="66"/>
      <c r="I88" s="66"/>
      <c r="J88" s="66"/>
      <c r="K88" s="66"/>
      <c r="L88" s="66"/>
      <c r="M88" s="66"/>
      <c r="N88" s="66"/>
      <c r="O88" s="597"/>
      <c r="P88" s="66"/>
      <c r="Q88" s="135"/>
      <c r="R88" s="64">
        <f t="shared" si="33"/>
        <v>1.1000000000000001</v>
      </c>
      <c r="S88" s="589">
        <f t="shared" si="34"/>
        <v>0</v>
      </c>
      <c r="T88" s="719"/>
      <c r="U88" s="589">
        <f t="shared" si="35"/>
        <v>0</v>
      </c>
      <c r="V88" s="719"/>
      <c r="W88" s="589">
        <f t="shared" si="36"/>
        <v>0</v>
      </c>
      <c r="X88" s="719"/>
      <c r="Y88" s="116">
        <f t="shared" si="37"/>
        <v>0</v>
      </c>
      <c r="Z88" s="92"/>
    </row>
    <row r="89" spans="1:26" s="50" customFormat="1" ht="15" customHeight="1">
      <c r="A89" s="72"/>
      <c r="B89" s="72"/>
      <c r="C89" s="71" t="s">
        <v>350</v>
      </c>
      <c r="D89" s="667" t="s">
        <v>373</v>
      </c>
      <c r="E89" s="66"/>
      <c r="F89" s="66"/>
      <c r="G89" s="66"/>
      <c r="H89" s="66"/>
      <c r="I89" s="66"/>
      <c r="J89" s="66"/>
      <c r="K89" s="66"/>
      <c r="L89" s="66"/>
      <c r="M89" s="66"/>
      <c r="N89" s="66"/>
      <c r="O89" s="597"/>
      <c r="P89" s="66"/>
      <c r="Q89" s="135"/>
      <c r="R89" s="64">
        <f t="shared" si="33"/>
        <v>1.1000000000000001</v>
      </c>
      <c r="S89" s="589">
        <f t="shared" si="34"/>
        <v>0</v>
      </c>
      <c r="T89" s="719"/>
      <c r="U89" s="589">
        <f t="shared" si="35"/>
        <v>0</v>
      </c>
      <c r="V89" s="719"/>
      <c r="W89" s="589">
        <f t="shared" si="36"/>
        <v>0</v>
      </c>
      <c r="X89" s="719"/>
      <c r="Y89" s="116">
        <f t="shared" si="37"/>
        <v>0</v>
      </c>
      <c r="Z89" s="92"/>
    </row>
    <row r="90" spans="1:26" s="50" customFormat="1" ht="15" customHeight="1">
      <c r="A90" s="72"/>
      <c r="B90" s="72"/>
      <c r="C90" s="71" t="s">
        <v>262</v>
      </c>
      <c r="D90" s="667"/>
      <c r="E90" s="66"/>
      <c r="F90" s="66"/>
      <c r="G90" s="66"/>
      <c r="H90" s="66"/>
      <c r="I90" s="66"/>
      <c r="J90" s="66"/>
      <c r="K90" s="66"/>
      <c r="L90" s="66"/>
      <c r="M90" s="66"/>
      <c r="N90" s="66"/>
      <c r="O90" s="597"/>
      <c r="P90" s="66"/>
      <c r="Q90" s="135"/>
      <c r="R90" s="64">
        <f t="shared" si="33"/>
        <v>1</v>
      </c>
      <c r="S90" s="589">
        <f t="shared" si="34"/>
        <v>0</v>
      </c>
      <c r="T90" s="719"/>
      <c r="U90" s="589">
        <f t="shared" si="35"/>
        <v>0</v>
      </c>
      <c r="V90" s="719"/>
      <c r="W90" s="589">
        <f t="shared" si="36"/>
        <v>0</v>
      </c>
      <c r="X90" s="719"/>
      <c r="Y90" s="116">
        <f t="shared" si="37"/>
        <v>0</v>
      </c>
      <c r="Z90" s="92"/>
    </row>
    <row r="91" spans="1:26" s="50" customFormat="1" ht="15" customHeight="1">
      <c r="A91" s="72"/>
      <c r="B91" s="72"/>
      <c r="C91" s="71" t="s">
        <v>28</v>
      </c>
      <c r="D91" s="667"/>
      <c r="E91" s="66"/>
      <c r="F91" s="66"/>
      <c r="G91" s="66"/>
      <c r="H91" s="66"/>
      <c r="I91" s="66"/>
      <c r="J91" s="66"/>
      <c r="K91" s="66"/>
      <c r="L91" s="66"/>
      <c r="M91" s="66"/>
      <c r="N91" s="66"/>
      <c r="O91" s="597"/>
      <c r="P91" s="66"/>
      <c r="Q91" s="135"/>
      <c r="R91" s="64">
        <f t="shared" si="33"/>
        <v>1</v>
      </c>
      <c r="S91" s="589">
        <f t="shared" si="34"/>
        <v>0</v>
      </c>
      <c r="T91" s="719"/>
      <c r="U91" s="589">
        <f t="shared" si="35"/>
        <v>0</v>
      </c>
      <c r="V91" s="719"/>
      <c r="W91" s="589">
        <f t="shared" si="36"/>
        <v>0</v>
      </c>
      <c r="X91" s="719"/>
      <c r="Y91" s="116">
        <f t="shared" si="37"/>
        <v>0</v>
      </c>
      <c r="Z91" s="92"/>
    </row>
    <row r="92" spans="1:26" s="50" customFormat="1" ht="15" customHeight="1">
      <c r="A92" s="72"/>
      <c r="B92" s="72"/>
      <c r="C92" s="71" t="s">
        <v>54</v>
      </c>
      <c r="D92" s="667"/>
      <c r="E92" s="66"/>
      <c r="F92" s="66"/>
      <c r="G92" s="66"/>
      <c r="H92" s="66"/>
      <c r="I92" s="66"/>
      <c r="J92" s="66"/>
      <c r="K92" s="66"/>
      <c r="L92" s="66"/>
      <c r="M92" s="66"/>
      <c r="N92" s="66"/>
      <c r="O92" s="597"/>
      <c r="P92" s="66"/>
      <c r="Q92" s="135"/>
      <c r="R92" s="64">
        <f t="shared" si="33"/>
        <v>1.1000000000000001</v>
      </c>
      <c r="S92" s="589">
        <f t="shared" si="34"/>
        <v>0</v>
      </c>
      <c r="T92" s="719"/>
      <c r="U92" s="589">
        <f t="shared" si="35"/>
        <v>0</v>
      </c>
      <c r="V92" s="719"/>
      <c r="W92" s="589">
        <f t="shared" si="36"/>
        <v>0</v>
      </c>
      <c r="X92" s="719"/>
      <c r="Y92" s="116">
        <f t="shared" si="37"/>
        <v>0</v>
      </c>
      <c r="Z92" s="92"/>
    </row>
    <row r="93" spans="1:26" s="50" customFormat="1" ht="15" customHeight="1">
      <c r="A93" s="72"/>
      <c r="B93" s="72"/>
      <c r="C93" s="133"/>
      <c r="D93" s="64"/>
      <c r="E93" s="73"/>
      <c r="F93" s="73"/>
      <c r="G93" s="73"/>
      <c r="H93" s="73"/>
      <c r="I93" s="73"/>
      <c r="J93" s="73"/>
      <c r="K93" s="73"/>
      <c r="L93" s="73"/>
      <c r="M93" s="73"/>
      <c r="N93" s="73"/>
      <c r="O93" s="762" t="s">
        <v>184</v>
      </c>
      <c r="P93" s="747"/>
      <c r="Q93" s="747"/>
      <c r="R93" s="720"/>
      <c r="S93" s="596">
        <f>SUM(S77:S92)</f>
        <v>0</v>
      </c>
      <c r="T93" s="718"/>
      <c r="U93" s="596">
        <f>SUM(U77:U92)</f>
        <v>0</v>
      </c>
      <c r="V93" s="718"/>
      <c r="W93" s="596">
        <f>SUM(W77:W92)</f>
        <v>0</v>
      </c>
      <c r="X93" s="718"/>
      <c r="Y93" s="119">
        <f>SUM(S93:X93)</f>
        <v>0</v>
      </c>
      <c r="Z93" s="92"/>
    </row>
    <row r="94" spans="1:26" s="50" customFormat="1" ht="14.25" customHeight="1">
      <c r="A94" s="72"/>
      <c r="B94" s="72"/>
      <c r="C94" s="133"/>
      <c r="D94" s="64"/>
      <c r="E94" s="631" t="s">
        <v>464</v>
      </c>
      <c r="F94" s="631"/>
      <c r="G94" s="631"/>
      <c r="H94" s="631"/>
      <c r="I94" s="631"/>
      <c r="J94" s="631"/>
      <c r="K94" s="631"/>
      <c r="L94" s="631"/>
      <c r="M94" s="631"/>
      <c r="N94" s="631"/>
      <c r="O94" s="47"/>
      <c r="P94" s="47"/>
      <c r="Q94" s="45"/>
      <c r="R94" s="256"/>
      <c r="S94" s="162"/>
      <c r="T94" s="163"/>
      <c r="U94" s="162"/>
      <c r="V94" s="163"/>
      <c r="W94" s="162"/>
      <c r="X94" s="163"/>
      <c r="Y94" s="164"/>
      <c r="Z94" s="92"/>
    </row>
    <row r="95" spans="1:26" s="50" customFormat="1" ht="36.950000000000003" customHeight="1">
      <c r="A95" s="72"/>
      <c r="B95" s="72"/>
      <c r="C95" s="120" t="s">
        <v>77</v>
      </c>
      <c r="D95" s="73" t="s">
        <v>182</v>
      </c>
      <c r="E95" s="465" t="str">
        <f>S7</f>
        <v>Year 1</v>
      </c>
      <c r="F95" s="465" t="str">
        <f>U7</f>
        <v>Year 2</v>
      </c>
      <c r="G95" s="465" t="str">
        <f>W7</f>
        <v>Year 3</v>
      </c>
      <c r="H95" s="465"/>
      <c r="I95" s="465"/>
      <c r="J95" s="77"/>
      <c r="K95" s="77"/>
      <c r="L95" s="77"/>
      <c r="M95" s="77"/>
      <c r="N95" s="77"/>
      <c r="O95" s="75" t="s">
        <v>371</v>
      </c>
      <c r="P95" s="75" t="s">
        <v>372</v>
      </c>
      <c r="Q95" s="75" t="s">
        <v>76</v>
      </c>
      <c r="R95" s="81" t="s">
        <v>352</v>
      </c>
      <c r="S95" s="159"/>
      <c r="T95" s="128"/>
      <c r="U95" s="159"/>
      <c r="V95" s="128"/>
      <c r="W95" s="159"/>
      <c r="X95" s="128"/>
      <c r="Y95" s="129"/>
      <c r="Z95" s="92"/>
    </row>
    <row r="96" spans="1:26" ht="15" customHeight="1">
      <c r="C96" s="71" t="s">
        <v>350</v>
      </c>
      <c r="D96" s="667" t="s">
        <v>373</v>
      </c>
      <c r="E96" s="66"/>
      <c r="F96" s="66"/>
      <c r="G96" s="66"/>
      <c r="H96" s="66"/>
      <c r="I96" s="66"/>
      <c r="J96" s="66"/>
      <c r="K96" s="66"/>
      <c r="L96" s="66"/>
      <c r="M96" s="66"/>
      <c r="N96" s="66"/>
      <c r="O96" s="597"/>
      <c r="P96" s="66"/>
      <c r="Q96" s="135"/>
      <c r="R96" s="64">
        <f t="shared" ref="R96:R107" si="38">VLOOKUP(C96,TravelIncrease,2,0)</f>
        <v>1.1000000000000001</v>
      </c>
      <c r="S96" s="589">
        <f t="shared" ref="S96:S107" si="39">E96*P96*Q96</f>
        <v>0</v>
      </c>
      <c r="T96" s="719"/>
      <c r="U96" s="589">
        <f t="shared" ref="U96:U107" si="40">F96*P96*Q96*R96</f>
        <v>0</v>
      </c>
      <c r="V96" s="719"/>
      <c r="W96" s="589">
        <f t="shared" ref="W96:W107" si="41">G96*P96*Q96*(R96^2)</f>
        <v>0</v>
      </c>
      <c r="X96" s="719"/>
      <c r="Y96" s="116">
        <f>SUM(S96+U96+W96)</f>
        <v>0</v>
      </c>
      <c r="Z96" s="117"/>
    </row>
    <row r="97" spans="1:26" ht="15" customHeight="1">
      <c r="C97" s="71" t="s">
        <v>262</v>
      </c>
      <c r="D97" s="667"/>
      <c r="E97" s="66"/>
      <c r="F97" s="66"/>
      <c r="G97" s="66"/>
      <c r="H97" s="66"/>
      <c r="I97" s="66"/>
      <c r="J97" s="66"/>
      <c r="K97" s="66"/>
      <c r="L97" s="66"/>
      <c r="M97" s="66"/>
      <c r="N97" s="66"/>
      <c r="O97" s="597"/>
      <c r="P97" s="66"/>
      <c r="Q97" s="135"/>
      <c r="R97" s="64">
        <f t="shared" si="38"/>
        <v>1</v>
      </c>
      <c r="S97" s="589">
        <f t="shared" si="39"/>
        <v>0</v>
      </c>
      <c r="T97" s="719"/>
      <c r="U97" s="589">
        <f t="shared" si="40"/>
        <v>0</v>
      </c>
      <c r="V97" s="719"/>
      <c r="W97" s="589">
        <f t="shared" si="41"/>
        <v>0</v>
      </c>
      <c r="X97" s="719"/>
      <c r="Y97" s="116">
        <f t="shared" ref="Y97:Y107" si="42">SUM(S97+U97+W97)</f>
        <v>0</v>
      </c>
      <c r="Z97" s="117"/>
    </row>
    <row r="98" spans="1:26" ht="15" customHeight="1">
      <c r="C98" s="71" t="s">
        <v>28</v>
      </c>
      <c r="D98" s="667"/>
      <c r="E98" s="66"/>
      <c r="F98" s="66"/>
      <c r="G98" s="66"/>
      <c r="H98" s="66"/>
      <c r="I98" s="66"/>
      <c r="J98" s="66"/>
      <c r="K98" s="66"/>
      <c r="L98" s="66"/>
      <c r="M98" s="66"/>
      <c r="N98" s="66"/>
      <c r="O98" s="597"/>
      <c r="P98" s="66"/>
      <c r="Q98" s="135"/>
      <c r="R98" s="64">
        <f t="shared" si="38"/>
        <v>1</v>
      </c>
      <c r="S98" s="589">
        <f t="shared" si="39"/>
        <v>0</v>
      </c>
      <c r="T98" s="719"/>
      <c r="U98" s="589">
        <f t="shared" si="40"/>
        <v>0</v>
      </c>
      <c r="V98" s="719"/>
      <c r="W98" s="589">
        <f t="shared" si="41"/>
        <v>0</v>
      </c>
      <c r="X98" s="719"/>
      <c r="Y98" s="116">
        <f t="shared" si="42"/>
        <v>0</v>
      </c>
      <c r="Z98" s="117"/>
    </row>
    <row r="99" spans="1:26" ht="15" customHeight="1">
      <c r="C99" s="71" t="s">
        <v>54</v>
      </c>
      <c r="D99" s="667"/>
      <c r="E99" s="66"/>
      <c r="F99" s="66"/>
      <c r="G99" s="66"/>
      <c r="H99" s="66"/>
      <c r="I99" s="66"/>
      <c r="J99" s="66"/>
      <c r="K99" s="66"/>
      <c r="L99" s="66"/>
      <c r="M99" s="66"/>
      <c r="N99" s="66"/>
      <c r="O99" s="597"/>
      <c r="P99" s="66"/>
      <c r="Q99" s="135"/>
      <c r="R99" s="64">
        <f t="shared" si="38"/>
        <v>1.1000000000000001</v>
      </c>
      <c r="S99" s="589">
        <f t="shared" si="39"/>
        <v>0</v>
      </c>
      <c r="T99" s="719"/>
      <c r="U99" s="589">
        <f t="shared" si="40"/>
        <v>0</v>
      </c>
      <c r="V99" s="719"/>
      <c r="W99" s="589">
        <f t="shared" si="41"/>
        <v>0</v>
      </c>
      <c r="X99" s="719"/>
      <c r="Y99" s="116">
        <f t="shared" si="42"/>
        <v>0</v>
      </c>
      <c r="Z99" s="117"/>
    </row>
    <row r="100" spans="1:26" ht="15" customHeight="1">
      <c r="C100" s="71" t="s">
        <v>350</v>
      </c>
      <c r="D100" s="667" t="s">
        <v>373</v>
      </c>
      <c r="E100" s="66"/>
      <c r="F100" s="66"/>
      <c r="G100" s="66"/>
      <c r="H100" s="66"/>
      <c r="I100" s="66"/>
      <c r="J100" s="66"/>
      <c r="K100" s="66"/>
      <c r="L100" s="66"/>
      <c r="M100" s="66"/>
      <c r="N100" s="66"/>
      <c r="O100" s="597"/>
      <c r="P100" s="66"/>
      <c r="Q100" s="135"/>
      <c r="R100" s="64">
        <f t="shared" si="38"/>
        <v>1.1000000000000001</v>
      </c>
      <c r="S100" s="589">
        <f t="shared" si="39"/>
        <v>0</v>
      </c>
      <c r="T100" s="719"/>
      <c r="U100" s="589">
        <f t="shared" si="40"/>
        <v>0</v>
      </c>
      <c r="V100" s="719"/>
      <c r="W100" s="589">
        <f t="shared" si="41"/>
        <v>0</v>
      </c>
      <c r="X100" s="719"/>
      <c r="Y100" s="116">
        <f t="shared" si="42"/>
        <v>0</v>
      </c>
      <c r="Z100" s="117"/>
    </row>
    <row r="101" spans="1:26" ht="15" customHeight="1">
      <c r="C101" s="71" t="s">
        <v>262</v>
      </c>
      <c r="D101" s="667"/>
      <c r="E101" s="66"/>
      <c r="F101" s="66"/>
      <c r="G101" s="66"/>
      <c r="H101" s="66"/>
      <c r="I101" s="66"/>
      <c r="J101" s="66"/>
      <c r="K101" s="66"/>
      <c r="L101" s="66"/>
      <c r="M101" s="66"/>
      <c r="N101" s="66"/>
      <c r="O101" s="597"/>
      <c r="P101" s="66"/>
      <c r="Q101" s="135"/>
      <c r="R101" s="64">
        <f t="shared" si="38"/>
        <v>1</v>
      </c>
      <c r="S101" s="589">
        <f t="shared" si="39"/>
        <v>0</v>
      </c>
      <c r="T101" s="719"/>
      <c r="U101" s="589">
        <f t="shared" si="40"/>
        <v>0</v>
      </c>
      <c r="V101" s="719"/>
      <c r="W101" s="589">
        <f t="shared" si="41"/>
        <v>0</v>
      </c>
      <c r="X101" s="719"/>
      <c r="Y101" s="116">
        <f t="shared" si="42"/>
        <v>0</v>
      </c>
      <c r="Z101" s="117"/>
    </row>
    <row r="102" spans="1:26" ht="15" customHeight="1">
      <c r="C102" s="71" t="s">
        <v>28</v>
      </c>
      <c r="D102" s="667"/>
      <c r="E102" s="66"/>
      <c r="F102" s="66"/>
      <c r="G102" s="66"/>
      <c r="H102" s="66"/>
      <c r="I102" s="66"/>
      <c r="J102" s="66"/>
      <c r="K102" s="66"/>
      <c r="L102" s="66"/>
      <c r="M102" s="66"/>
      <c r="N102" s="66"/>
      <c r="O102" s="597"/>
      <c r="P102" s="66"/>
      <c r="Q102" s="135"/>
      <c r="R102" s="64">
        <f t="shared" si="38"/>
        <v>1</v>
      </c>
      <c r="S102" s="589">
        <f t="shared" si="39"/>
        <v>0</v>
      </c>
      <c r="T102" s="719"/>
      <c r="U102" s="589">
        <f t="shared" si="40"/>
        <v>0</v>
      </c>
      <c r="V102" s="719"/>
      <c r="W102" s="589">
        <f t="shared" si="41"/>
        <v>0</v>
      </c>
      <c r="X102" s="719"/>
      <c r="Y102" s="116">
        <f t="shared" si="42"/>
        <v>0</v>
      </c>
      <c r="Z102" s="117"/>
    </row>
    <row r="103" spans="1:26" ht="15" customHeight="1">
      <c r="C103" s="71" t="s">
        <v>54</v>
      </c>
      <c r="D103" s="667"/>
      <c r="E103" s="66"/>
      <c r="F103" s="66"/>
      <c r="G103" s="66"/>
      <c r="H103" s="66"/>
      <c r="I103" s="66"/>
      <c r="J103" s="66"/>
      <c r="K103" s="66"/>
      <c r="L103" s="66"/>
      <c r="M103" s="66"/>
      <c r="N103" s="66"/>
      <c r="O103" s="597"/>
      <c r="P103" s="66"/>
      <c r="Q103" s="135"/>
      <c r="R103" s="64">
        <f t="shared" si="38"/>
        <v>1.1000000000000001</v>
      </c>
      <c r="S103" s="589">
        <f t="shared" si="39"/>
        <v>0</v>
      </c>
      <c r="T103" s="719"/>
      <c r="U103" s="589">
        <f t="shared" si="40"/>
        <v>0</v>
      </c>
      <c r="V103" s="719"/>
      <c r="W103" s="589">
        <f t="shared" si="41"/>
        <v>0</v>
      </c>
      <c r="X103" s="719"/>
      <c r="Y103" s="116">
        <f t="shared" si="42"/>
        <v>0</v>
      </c>
      <c r="Z103" s="117"/>
    </row>
    <row r="104" spans="1:26" ht="15" customHeight="1">
      <c r="C104" s="71" t="s">
        <v>350</v>
      </c>
      <c r="D104" s="667" t="s">
        <v>373</v>
      </c>
      <c r="E104" s="66"/>
      <c r="F104" s="66"/>
      <c r="G104" s="66"/>
      <c r="H104" s="66"/>
      <c r="I104" s="66"/>
      <c r="J104" s="66"/>
      <c r="K104" s="66"/>
      <c r="L104" s="66"/>
      <c r="M104" s="66"/>
      <c r="N104" s="66"/>
      <c r="O104" s="597"/>
      <c r="P104" s="66"/>
      <c r="Q104" s="135"/>
      <c r="R104" s="64">
        <f t="shared" si="38"/>
        <v>1.1000000000000001</v>
      </c>
      <c r="S104" s="589">
        <f t="shared" si="39"/>
        <v>0</v>
      </c>
      <c r="T104" s="719"/>
      <c r="U104" s="589">
        <f t="shared" si="40"/>
        <v>0</v>
      </c>
      <c r="V104" s="719"/>
      <c r="W104" s="589">
        <f t="shared" si="41"/>
        <v>0</v>
      </c>
      <c r="X104" s="719"/>
      <c r="Y104" s="116">
        <f t="shared" si="42"/>
        <v>0</v>
      </c>
      <c r="Z104" s="117"/>
    </row>
    <row r="105" spans="1:26" ht="15" customHeight="1">
      <c r="C105" s="71" t="s">
        <v>262</v>
      </c>
      <c r="D105" s="667"/>
      <c r="E105" s="66"/>
      <c r="F105" s="66"/>
      <c r="G105" s="66"/>
      <c r="H105" s="66"/>
      <c r="I105" s="66"/>
      <c r="J105" s="66"/>
      <c r="K105" s="66"/>
      <c r="L105" s="66"/>
      <c r="M105" s="66"/>
      <c r="N105" s="66"/>
      <c r="O105" s="597"/>
      <c r="P105" s="66"/>
      <c r="Q105" s="135"/>
      <c r="R105" s="64">
        <f t="shared" si="38"/>
        <v>1</v>
      </c>
      <c r="S105" s="589">
        <f t="shared" si="39"/>
        <v>0</v>
      </c>
      <c r="T105" s="719"/>
      <c r="U105" s="589">
        <f t="shared" si="40"/>
        <v>0</v>
      </c>
      <c r="V105" s="719"/>
      <c r="W105" s="589">
        <f t="shared" si="41"/>
        <v>0</v>
      </c>
      <c r="X105" s="719"/>
      <c r="Y105" s="116">
        <f t="shared" si="42"/>
        <v>0</v>
      </c>
      <c r="Z105" s="117"/>
    </row>
    <row r="106" spans="1:26" ht="15" customHeight="1">
      <c r="C106" s="71" t="s">
        <v>28</v>
      </c>
      <c r="D106" s="667"/>
      <c r="E106" s="66"/>
      <c r="F106" s="66"/>
      <c r="G106" s="66"/>
      <c r="H106" s="66"/>
      <c r="I106" s="66"/>
      <c r="J106" s="66"/>
      <c r="K106" s="66"/>
      <c r="L106" s="66"/>
      <c r="M106" s="66"/>
      <c r="N106" s="66"/>
      <c r="O106" s="597"/>
      <c r="P106" s="66"/>
      <c r="Q106" s="135"/>
      <c r="R106" s="64">
        <f t="shared" si="38"/>
        <v>1</v>
      </c>
      <c r="S106" s="589">
        <f t="shared" si="39"/>
        <v>0</v>
      </c>
      <c r="T106" s="719"/>
      <c r="U106" s="589">
        <f t="shared" si="40"/>
        <v>0</v>
      </c>
      <c r="V106" s="719"/>
      <c r="W106" s="589">
        <f t="shared" si="41"/>
        <v>0</v>
      </c>
      <c r="X106" s="719"/>
      <c r="Y106" s="116">
        <f t="shared" si="42"/>
        <v>0</v>
      </c>
      <c r="Z106" s="117"/>
    </row>
    <row r="107" spans="1:26" ht="15" customHeight="1">
      <c r="C107" s="71" t="s">
        <v>54</v>
      </c>
      <c r="D107" s="667"/>
      <c r="E107" s="66"/>
      <c r="F107" s="66"/>
      <c r="G107" s="66"/>
      <c r="H107" s="66"/>
      <c r="I107" s="66"/>
      <c r="J107" s="66"/>
      <c r="K107" s="66"/>
      <c r="L107" s="66"/>
      <c r="M107" s="66"/>
      <c r="N107" s="66"/>
      <c r="O107" s="597"/>
      <c r="P107" s="66"/>
      <c r="Q107" s="135"/>
      <c r="R107" s="64">
        <f t="shared" si="38"/>
        <v>1.1000000000000001</v>
      </c>
      <c r="S107" s="589">
        <f t="shared" si="39"/>
        <v>0</v>
      </c>
      <c r="T107" s="719"/>
      <c r="U107" s="589">
        <f t="shared" si="40"/>
        <v>0</v>
      </c>
      <c r="V107" s="719"/>
      <c r="W107" s="589">
        <f t="shared" si="41"/>
        <v>0</v>
      </c>
      <c r="X107" s="719"/>
      <c r="Y107" s="116">
        <f t="shared" si="42"/>
        <v>0</v>
      </c>
      <c r="Z107" s="117"/>
    </row>
    <row r="108" spans="1:26" ht="15" customHeight="1">
      <c r="C108" s="133"/>
      <c r="D108" s="47"/>
      <c r="E108" s="47"/>
      <c r="F108" s="47"/>
      <c r="G108" s="47"/>
      <c r="H108" s="47"/>
      <c r="I108" s="47"/>
      <c r="J108" s="47"/>
      <c r="K108" s="47"/>
      <c r="L108" s="47"/>
      <c r="M108" s="47"/>
      <c r="N108" s="47"/>
      <c r="O108" s="627" t="s">
        <v>183</v>
      </c>
      <c r="P108" s="747"/>
      <c r="Q108" s="747"/>
      <c r="R108" s="720"/>
      <c r="S108" s="596">
        <f>SUM(S96:S107)</f>
        <v>0</v>
      </c>
      <c r="T108" s="718"/>
      <c r="U108" s="596">
        <f>SUM(U96:U107)</f>
        <v>0</v>
      </c>
      <c r="V108" s="718"/>
      <c r="W108" s="596">
        <f>SUM(W96:W107)</f>
        <v>0</v>
      </c>
      <c r="X108" s="718"/>
      <c r="Y108" s="138">
        <f>SUM(S108:X108)</f>
        <v>0</v>
      </c>
      <c r="Z108" s="117"/>
    </row>
    <row r="109" spans="1:26" s="50" customFormat="1" ht="15" customHeight="1">
      <c r="A109" s="72"/>
      <c r="B109" s="72"/>
      <c r="C109" s="566" t="s">
        <v>292</v>
      </c>
      <c r="D109" s="567"/>
      <c r="E109" s="567"/>
      <c r="F109" s="567"/>
      <c r="G109" s="567"/>
      <c r="H109" s="567"/>
      <c r="I109" s="567"/>
      <c r="J109" s="567"/>
      <c r="K109" s="567"/>
      <c r="L109" s="567"/>
      <c r="M109" s="567"/>
      <c r="N109" s="567"/>
      <c r="O109" s="567"/>
      <c r="P109" s="567"/>
      <c r="Q109" s="567"/>
      <c r="R109" s="568"/>
      <c r="S109" s="594">
        <f>SUM(S93,S108)</f>
        <v>0</v>
      </c>
      <c r="T109" s="718"/>
      <c r="U109" s="594">
        <f>SUM(U93,U108)</f>
        <v>0</v>
      </c>
      <c r="V109" s="718"/>
      <c r="W109" s="594">
        <f>SUM(W93,W108)</f>
        <v>0</v>
      </c>
      <c r="X109" s="718"/>
      <c r="Y109" s="150">
        <f>SUM(S109:X109)</f>
        <v>0</v>
      </c>
      <c r="Z109" s="92"/>
    </row>
    <row r="110" spans="1:26" ht="15" customHeight="1">
      <c r="A110" s="72">
        <v>3000</v>
      </c>
      <c r="B110" s="72"/>
      <c r="C110" s="569" t="s">
        <v>304</v>
      </c>
      <c r="D110" s="736"/>
      <c r="E110" s="593" t="s">
        <v>182</v>
      </c>
      <c r="F110" s="760"/>
      <c r="G110" s="760"/>
      <c r="H110" s="760"/>
      <c r="I110" s="760"/>
      <c r="J110" s="760"/>
      <c r="K110" s="760"/>
      <c r="L110" s="760"/>
      <c r="M110" s="760"/>
      <c r="N110" s="760"/>
      <c r="O110" s="760"/>
      <c r="P110" s="760"/>
      <c r="Q110" s="760"/>
      <c r="R110" s="761"/>
      <c r="S110" s="165"/>
      <c r="T110" s="166"/>
      <c r="U110" s="165"/>
      <c r="V110" s="166"/>
      <c r="W110" s="165"/>
      <c r="X110" s="166"/>
      <c r="Y110" s="156"/>
      <c r="Z110" s="117"/>
    </row>
    <row r="111" spans="1:26" ht="15" customHeight="1">
      <c r="C111" s="591" t="s">
        <v>48</v>
      </c>
      <c r="D111" s="722"/>
      <c r="E111" s="564"/>
      <c r="F111" s="722"/>
      <c r="G111" s="722"/>
      <c r="H111" s="722"/>
      <c r="I111" s="722"/>
      <c r="J111" s="722"/>
      <c r="K111" s="722"/>
      <c r="L111" s="722"/>
      <c r="M111" s="722"/>
      <c r="N111" s="722"/>
      <c r="O111" s="722"/>
      <c r="P111" s="722"/>
      <c r="Q111" s="722"/>
      <c r="R111" s="723"/>
      <c r="S111" s="589">
        <v>0</v>
      </c>
      <c r="T111" s="719"/>
      <c r="U111" s="589">
        <v>0</v>
      </c>
      <c r="V111" s="719"/>
      <c r="W111" s="589">
        <v>0</v>
      </c>
      <c r="X111" s="719"/>
      <c r="Y111" s="116">
        <f>SUM(S111+U111+W111)</f>
        <v>0</v>
      </c>
      <c r="Z111" s="117"/>
    </row>
    <row r="112" spans="1:26" ht="15" customHeight="1">
      <c r="C112" s="591" t="s">
        <v>48</v>
      </c>
      <c r="D112" s="722"/>
      <c r="E112" s="564"/>
      <c r="F112" s="722"/>
      <c r="G112" s="722"/>
      <c r="H112" s="722"/>
      <c r="I112" s="722"/>
      <c r="J112" s="722"/>
      <c r="K112" s="722"/>
      <c r="L112" s="722"/>
      <c r="M112" s="722"/>
      <c r="N112" s="722"/>
      <c r="O112" s="722"/>
      <c r="P112" s="722"/>
      <c r="Q112" s="722"/>
      <c r="R112" s="723"/>
      <c r="S112" s="589">
        <v>0</v>
      </c>
      <c r="T112" s="719"/>
      <c r="U112" s="589">
        <v>0</v>
      </c>
      <c r="V112" s="719"/>
      <c r="W112" s="589">
        <v>0</v>
      </c>
      <c r="X112" s="719"/>
      <c r="Y112" s="116">
        <f t="shared" ref="Y112:Y115" si="43">SUM(S112+U112+W112)</f>
        <v>0</v>
      </c>
      <c r="Z112" s="117"/>
    </row>
    <row r="113" spans="1:27" ht="15" customHeight="1">
      <c r="C113" s="591" t="s">
        <v>48</v>
      </c>
      <c r="D113" s="722"/>
      <c r="E113" s="564"/>
      <c r="F113" s="722"/>
      <c r="G113" s="722"/>
      <c r="H113" s="722"/>
      <c r="I113" s="722"/>
      <c r="J113" s="722"/>
      <c r="K113" s="722"/>
      <c r="L113" s="722"/>
      <c r="M113" s="722"/>
      <c r="N113" s="722"/>
      <c r="O113" s="722"/>
      <c r="P113" s="722"/>
      <c r="Q113" s="722"/>
      <c r="R113" s="723"/>
      <c r="S113" s="589">
        <v>0</v>
      </c>
      <c r="T113" s="719"/>
      <c r="U113" s="589">
        <v>0</v>
      </c>
      <c r="V113" s="719"/>
      <c r="W113" s="589">
        <v>0</v>
      </c>
      <c r="X113" s="719"/>
      <c r="Y113" s="116">
        <f t="shared" si="43"/>
        <v>0</v>
      </c>
      <c r="Z113" s="117"/>
    </row>
    <row r="114" spans="1:27" ht="15" customHeight="1">
      <c r="C114" s="591" t="s">
        <v>48</v>
      </c>
      <c r="D114" s="722"/>
      <c r="E114" s="564"/>
      <c r="F114" s="722"/>
      <c r="G114" s="722"/>
      <c r="H114" s="722"/>
      <c r="I114" s="722"/>
      <c r="J114" s="722"/>
      <c r="K114" s="722"/>
      <c r="L114" s="722"/>
      <c r="M114" s="722"/>
      <c r="N114" s="722"/>
      <c r="O114" s="722"/>
      <c r="P114" s="722"/>
      <c r="Q114" s="722"/>
      <c r="R114" s="723"/>
      <c r="S114" s="589">
        <v>0</v>
      </c>
      <c r="T114" s="719"/>
      <c r="U114" s="589">
        <v>0</v>
      </c>
      <c r="V114" s="719"/>
      <c r="W114" s="589">
        <v>0</v>
      </c>
      <c r="X114" s="719"/>
      <c r="Y114" s="116">
        <f t="shared" si="43"/>
        <v>0</v>
      </c>
      <c r="Z114" s="117"/>
    </row>
    <row r="115" spans="1:27" ht="15" customHeight="1">
      <c r="C115" s="591" t="s">
        <v>48</v>
      </c>
      <c r="D115" s="722"/>
      <c r="E115" s="564"/>
      <c r="F115" s="722"/>
      <c r="G115" s="722"/>
      <c r="H115" s="722"/>
      <c r="I115" s="722"/>
      <c r="J115" s="722"/>
      <c r="K115" s="722"/>
      <c r="L115" s="722"/>
      <c r="M115" s="722"/>
      <c r="N115" s="722"/>
      <c r="O115" s="722"/>
      <c r="P115" s="722"/>
      <c r="Q115" s="722"/>
      <c r="R115" s="723"/>
      <c r="S115" s="589">
        <v>0</v>
      </c>
      <c r="T115" s="719"/>
      <c r="U115" s="589">
        <v>0</v>
      </c>
      <c r="V115" s="719"/>
      <c r="W115" s="589">
        <v>0</v>
      </c>
      <c r="X115" s="719"/>
      <c r="Y115" s="116">
        <f t="shared" si="43"/>
        <v>0</v>
      </c>
      <c r="Z115" s="117"/>
    </row>
    <row r="116" spans="1:27" ht="15" customHeight="1">
      <c r="A116" s="662" t="s">
        <v>200</v>
      </c>
      <c r="C116" s="591"/>
      <c r="D116" s="744"/>
      <c r="E116" s="547"/>
      <c r="F116" s="547"/>
      <c r="G116" s="547"/>
      <c r="H116" s="547"/>
      <c r="I116" s="547"/>
      <c r="J116" s="547"/>
      <c r="K116" s="547"/>
      <c r="L116" s="547"/>
      <c r="M116" s="547"/>
      <c r="N116" s="548"/>
      <c r="O116" s="624" t="s">
        <v>3</v>
      </c>
      <c r="P116" s="747"/>
      <c r="Q116" s="747"/>
      <c r="R116" s="720"/>
      <c r="S116" s="596">
        <f>SUM(S111:S115)</f>
        <v>0</v>
      </c>
      <c r="T116" s="718"/>
      <c r="U116" s="596">
        <f>SUM(U111:U115)</f>
        <v>0</v>
      </c>
      <c r="V116" s="718"/>
      <c r="W116" s="596">
        <f>SUM(W111:W115)</f>
        <v>0</v>
      </c>
      <c r="X116" s="718"/>
      <c r="Y116" s="138">
        <f>SUM(S116:X116)</f>
        <v>0</v>
      </c>
      <c r="Z116" s="117"/>
    </row>
    <row r="117" spans="1:27" s="50" customFormat="1" ht="15" customHeight="1">
      <c r="A117" s="759"/>
      <c r="B117" s="72"/>
      <c r="C117" s="644" t="s">
        <v>338</v>
      </c>
      <c r="D117" s="744"/>
      <c r="E117" s="617"/>
      <c r="F117" s="722"/>
      <c r="G117" s="722"/>
      <c r="H117" s="722"/>
      <c r="I117" s="722"/>
      <c r="J117" s="722"/>
      <c r="K117" s="722"/>
      <c r="L117" s="722"/>
      <c r="M117" s="722"/>
      <c r="N117" s="722"/>
      <c r="O117" s="722"/>
      <c r="P117" s="722"/>
      <c r="Q117" s="722"/>
      <c r="R117" s="723"/>
      <c r="S117" s="159"/>
      <c r="T117" s="128"/>
      <c r="U117" s="160"/>
      <c r="V117" s="128"/>
      <c r="W117" s="160"/>
      <c r="X117" s="128"/>
      <c r="Y117" s="129"/>
      <c r="Z117" s="92"/>
    </row>
    <row r="118" spans="1:27" s="50" customFormat="1" ht="15" customHeight="1">
      <c r="A118" s="72"/>
      <c r="B118" s="72">
        <v>1</v>
      </c>
      <c r="C118" s="563"/>
      <c r="D118" s="722"/>
      <c r="E118" s="619"/>
      <c r="F118" s="722"/>
      <c r="G118" s="722"/>
      <c r="H118" s="722"/>
      <c r="I118" s="722"/>
      <c r="J118" s="722"/>
      <c r="K118" s="722"/>
      <c r="L118" s="722"/>
      <c r="M118" s="722"/>
      <c r="N118" s="722"/>
      <c r="O118" s="722"/>
      <c r="P118" s="722"/>
      <c r="Q118" s="722"/>
      <c r="R118" s="723"/>
      <c r="S118" s="589">
        <v>0</v>
      </c>
      <c r="T118" s="719"/>
      <c r="U118" s="589">
        <v>0</v>
      </c>
      <c r="V118" s="719"/>
      <c r="W118" s="589">
        <v>0</v>
      </c>
      <c r="X118" s="719"/>
      <c r="Y118" s="116">
        <f>SUM(S118+U118+W118)</f>
        <v>0</v>
      </c>
      <c r="Z118" s="92"/>
    </row>
    <row r="119" spans="1:27" s="50" customFormat="1" ht="15" customHeight="1">
      <c r="A119" s="72"/>
      <c r="B119" s="72">
        <v>2</v>
      </c>
      <c r="C119" s="563"/>
      <c r="D119" s="722"/>
      <c r="E119" s="619"/>
      <c r="F119" s="722"/>
      <c r="G119" s="722"/>
      <c r="H119" s="722"/>
      <c r="I119" s="722"/>
      <c r="J119" s="722"/>
      <c r="K119" s="722"/>
      <c r="L119" s="722"/>
      <c r="M119" s="722"/>
      <c r="N119" s="722"/>
      <c r="O119" s="722"/>
      <c r="P119" s="722"/>
      <c r="Q119" s="722"/>
      <c r="R119" s="723"/>
      <c r="S119" s="589">
        <v>0</v>
      </c>
      <c r="T119" s="719"/>
      <c r="U119" s="589">
        <v>0</v>
      </c>
      <c r="V119" s="719"/>
      <c r="W119" s="589">
        <v>0</v>
      </c>
      <c r="X119" s="719"/>
      <c r="Y119" s="116">
        <f>SUM(S119+U119+W119)</f>
        <v>0</v>
      </c>
      <c r="Z119" s="92"/>
    </row>
    <row r="120" spans="1:27" s="50" customFormat="1" ht="15" customHeight="1">
      <c r="A120" s="72"/>
      <c r="B120" s="72"/>
      <c r="C120" s="549"/>
      <c r="D120" s="550"/>
      <c r="E120" s="550"/>
      <c r="F120" s="550"/>
      <c r="G120" s="550"/>
      <c r="H120" s="550"/>
      <c r="I120" s="550"/>
      <c r="J120" s="550"/>
      <c r="K120" s="550"/>
      <c r="L120" s="550"/>
      <c r="M120" s="550"/>
      <c r="N120" s="692"/>
      <c r="O120" s="740" t="s">
        <v>133</v>
      </c>
      <c r="P120" s="741"/>
      <c r="Q120" s="741"/>
      <c r="R120" s="742"/>
      <c r="S120" s="596">
        <f>SUM(S118:S119)</f>
        <v>0</v>
      </c>
      <c r="T120" s="718"/>
      <c r="U120" s="596">
        <f>SUM(U118:U119)</f>
        <v>0</v>
      </c>
      <c r="V120" s="718"/>
      <c r="W120" s="596">
        <f>SUM(W118:W119)</f>
        <v>0</v>
      </c>
      <c r="X120" s="718"/>
      <c r="Y120" s="138">
        <f>SUM(S120:X120)</f>
        <v>0</v>
      </c>
      <c r="Z120" s="92"/>
    </row>
    <row r="121" spans="1:27" s="132" customFormat="1" ht="15" customHeight="1">
      <c r="A121" s="167"/>
      <c r="B121" s="167"/>
      <c r="C121" s="566" t="s">
        <v>49</v>
      </c>
      <c r="D121" s="567"/>
      <c r="E121" s="567"/>
      <c r="F121" s="567"/>
      <c r="G121" s="567"/>
      <c r="H121" s="567"/>
      <c r="I121" s="567"/>
      <c r="J121" s="567"/>
      <c r="K121" s="567"/>
      <c r="L121" s="567"/>
      <c r="M121" s="567"/>
      <c r="N121" s="567"/>
      <c r="O121" s="567"/>
      <c r="P121" s="567"/>
      <c r="Q121" s="567"/>
      <c r="R121" s="568"/>
      <c r="S121" s="594">
        <f>SUM(S116+S120)</f>
        <v>0</v>
      </c>
      <c r="T121" s="718"/>
      <c r="U121" s="594">
        <f>SUM(U116+U120)</f>
        <v>0</v>
      </c>
      <c r="V121" s="718"/>
      <c r="W121" s="594">
        <f>SUM(W116+W120)</f>
        <v>0</v>
      </c>
      <c r="X121" s="718"/>
      <c r="Y121" s="150">
        <f>SUM(S121:X121)</f>
        <v>0</v>
      </c>
      <c r="Z121" s="170"/>
    </row>
    <row r="122" spans="1:27" s="461" customFormat="1" ht="15" customHeight="1">
      <c r="A122" s="460" t="s">
        <v>450</v>
      </c>
      <c r="B122" s="460"/>
      <c r="C122" s="644" t="s">
        <v>451</v>
      </c>
      <c r="D122" s="602"/>
      <c r="E122" s="602"/>
      <c r="F122" s="602"/>
      <c r="G122" s="602"/>
      <c r="H122" s="602"/>
      <c r="I122" s="602"/>
      <c r="J122" s="602"/>
      <c r="K122" s="602"/>
      <c r="L122" s="602"/>
      <c r="M122" s="602"/>
      <c r="N122" s="602"/>
      <c r="O122" s="602"/>
      <c r="P122" s="602"/>
      <c r="Q122" s="602"/>
      <c r="R122" s="645"/>
      <c r="S122" s="159"/>
      <c r="T122" s="128"/>
      <c r="U122" s="160"/>
      <c r="V122" s="128"/>
      <c r="W122" s="160"/>
      <c r="X122" s="128"/>
      <c r="Y122" s="129"/>
      <c r="Z122" s="9"/>
      <c r="AA122" s="47"/>
    </row>
    <row r="123" spans="1:27" s="4" customFormat="1" ht="15" customHeight="1">
      <c r="A123" s="48"/>
      <c r="B123" s="48"/>
      <c r="C123" s="591" t="s">
        <v>449</v>
      </c>
      <c r="D123" s="564"/>
      <c r="E123" s="564"/>
      <c r="F123" s="564"/>
      <c r="G123" s="564"/>
      <c r="H123" s="564"/>
      <c r="I123" s="564"/>
      <c r="J123" s="564"/>
      <c r="K123" s="564"/>
      <c r="L123" s="564"/>
      <c r="M123" s="564"/>
      <c r="N123" s="564"/>
      <c r="O123" s="564"/>
      <c r="P123" s="564"/>
      <c r="Q123" s="564"/>
      <c r="R123" s="565"/>
      <c r="S123" s="589">
        <v>0</v>
      </c>
      <c r="T123" s="590"/>
      <c r="U123" s="589">
        <v>0</v>
      </c>
      <c r="V123" s="590"/>
      <c r="W123" s="589">
        <v>0</v>
      </c>
      <c r="X123" s="590"/>
      <c r="Y123" s="116">
        <f>SUM(S123+U123+W123)</f>
        <v>0</v>
      </c>
      <c r="Z123" s="38"/>
      <c r="AA123" s="38"/>
    </row>
    <row r="124" spans="1:27" s="4" customFormat="1" ht="15" customHeight="1">
      <c r="A124" s="48"/>
      <c r="B124" s="48"/>
      <c r="C124" s="591" t="s">
        <v>449</v>
      </c>
      <c r="D124" s="564"/>
      <c r="E124" s="564"/>
      <c r="F124" s="564"/>
      <c r="G124" s="564"/>
      <c r="H124" s="564"/>
      <c r="I124" s="564"/>
      <c r="J124" s="564"/>
      <c r="K124" s="564"/>
      <c r="L124" s="564"/>
      <c r="M124" s="564"/>
      <c r="N124" s="564"/>
      <c r="O124" s="564"/>
      <c r="P124" s="564"/>
      <c r="Q124" s="564"/>
      <c r="R124" s="565"/>
      <c r="S124" s="589">
        <v>0</v>
      </c>
      <c r="T124" s="590"/>
      <c r="U124" s="589">
        <v>0</v>
      </c>
      <c r="V124" s="590"/>
      <c r="W124" s="589">
        <v>0</v>
      </c>
      <c r="X124" s="590"/>
      <c r="Y124" s="116">
        <f t="shared" ref="Y124:Y126" si="44">SUM(S124+U124+W124)</f>
        <v>0</v>
      </c>
      <c r="Z124" s="38"/>
      <c r="AA124" s="38"/>
    </row>
    <row r="125" spans="1:27" s="4" customFormat="1" ht="15" customHeight="1">
      <c r="A125" s="48"/>
      <c r="B125" s="48"/>
      <c r="C125" s="591" t="s">
        <v>449</v>
      </c>
      <c r="D125" s="564"/>
      <c r="E125" s="564"/>
      <c r="F125" s="564"/>
      <c r="G125" s="564"/>
      <c r="H125" s="564"/>
      <c r="I125" s="564"/>
      <c r="J125" s="564"/>
      <c r="K125" s="564"/>
      <c r="L125" s="564"/>
      <c r="M125" s="564"/>
      <c r="N125" s="564"/>
      <c r="O125" s="564"/>
      <c r="P125" s="564"/>
      <c r="Q125" s="564"/>
      <c r="R125" s="565"/>
      <c r="S125" s="589">
        <v>0</v>
      </c>
      <c r="T125" s="590"/>
      <c r="U125" s="589">
        <v>0</v>
      </c>
      <c r="V125" s="590"/>
      <c r="W125" s="589">
        <v>0</v>
      </c>
      <c r="X125" s="590"/>
      <c r="Y125" s="116">
        <f t="shared" si="44"/>
        <v>0</v>
      </c>
      <c r="Z125" s="38"/>
      <c r="AA125" s="38"/>
    </row>
    <row r="126" spans="1:27" s="4" customFormat="1" ht="15" customHeight="1">
      <c r="A126" s="48"/>
      <c r="B126" s="48"/>
      <c r="C126" s="591" t="s">
        <v>449</v>
      </c>
      <c r="D126" s="564"/>
      <c r="E126" s="564"/>
      <c r="F126" s="564"/>
      <c r="G126" s="564"/>
      <c r="H126" s="564"/>
      <c r="I126" s="564"/>
      <c r="J126" s="564"/>
      <c r="K126" s="564"/>
      <c r="L126" s="564"/>
      <c r="M126" s="564"/>
      <c r="N126" s="564"/>
      <c r="O126" s="564"/>
      <c r="P126" s="564"/>
      <c r="Q126" s="564"/>
      <c r="R126" s="565"/>
      <c r="S126" s="589">
        <v>0</v>
      </c>
      <c r="T126" s="590"/>
      <c r="U126" s="589">
        <v>0</v>
      </c>
      <c r="V126" s="590"/>
      <c r="W126" s="589">
        <v>0</v>
      </c>
      <c r="X126" s="590"/>
      <c r="Y126" s="116">
        <f t="shared" si="44"/>
        <v>0</v>
      </c>
      <c r="Z126" s="38"/>
      <c r="AA126" s="38"/>
    </row>
    <row r="127" spans="1:27" s="171" customFormat="1" ht="15.75">
      <c r="A127" s="167"/>
      <c r="B127" s="167"/>
      <c r="C127" s="706"/>
      <c r="D127" s="707"/>
      <c r="E127" s="707"/>
      <c r="F127" s="707"/>
      <c r="G127" s="707"/>
      <c r="H127" s="707"/>
      <c r="I127" s="707"/>
      <c r="J127" s="707"/>
      <c r="K127" s="707"/>
      <c r="L127" s="707"/>
      <c r="M127" s="707"/>
      <c r="N127" s="707"/>
      <c r="O127" s="640" t="s">
        <v>456</v>
      </c>
      <c r="P127" s="640"/>
      <c r="Q127" s="640"/>
      <c r="R127" s="641"/>
      <c r="S127" s="716">
        <f>SUM(S123:T126)</f>
        <v>0</v>
      </c>
      <c r="T127" s="717"/>
      <c r="U127" s="716">
        <f>SUM(U123:V126)</f>
        <v>0</v>
      </c>
      <c r="V127" s="717"/>
      <c r="W127" s="716">
        <f>SUM(W123:X126)</f>
        <v>0</v>
      </c>
      <c r="X127" s="717"/>
      <c r="Y127" s="462">
        <f>SUM(S127:X127)</f>
        <v>0</v>
      </c>
      <c r="Z127" s="91"/>
      <c r="AA127" s="132"/>
    </row>
    <row r="128" spans="1:27" ht="15" customHeight="1">
      <c r="A128" s="72">
        <v>4000</v>
      </c>
      <c r="B128" s="72"/>
      <c r="C128" s="569" t="s">
        <v>293</v>
      </c>
      <c r="D128" s="736"/>
      <c r="E128" s="593" t="s">
        <v>182</v>
      </c>
      <c r="F128" s="760"/>
      <c r="G128" s="760"/>
      <c r="H128" s="760"/>
      <c r="I128" s="760"/>
      <c r="J128" s="760"/>
      <c r="K128" s="760"/>
      <c r="L128" s="760"/>
      <c r="M128" s="760"/>
      <c r="N128" s="760"/>
      <c r="O128" s="760"/>
      <c r="P128" s="760"/>
      <c r="Q128" s="760"/>
      <c r="R128" s="761"/>
      <c r="S128" s="160"/>
      <c r="T128" s="128"/>
      <c r="U128" s="160"/>
      <c r="V128" s="128"/>
      <c r="W128" s="160"/>
      <c r="X128" s="128"/>
      <c r="Y128" s="129"/>
      <c r="Z128" s="38"/>
    </row>
    <row r="129" spans="1:26" ht="15" customHeight="1">
      <c r="C129" s="591" t="s">
        <v>337</v>
      </c>
      <c r="D129" s="722"/>
      <c r="E129" s="564"/>
      <c r="F129" s="722"/>
      <c r="G129" s="722"/>
      <c r="H129" s="722"/>
      <c r="I129" s="722"/>
      <c r="J129" s="722"/>
      <c r="K129" s="722"/>
      <c r="L129" s="722"/>
      <c r="M129" s="722"/>
      <c r="N129" s="722"/>
      <c r="O129" s="722"/>
      <c r="P129" s="722"/>
      <c r="Q129" s="722"/>
      <c r="R129" s="723"/>
      <c r="S129" s="589">
        <v>0</v>
      </c>
      <c r="T129" s="719"/>
      <c r="U129" s="589">
        <v>0</v>
      </c>
      <c r="V129" s="719"/>
      <c r="W129" s="589">
        <v>0</v>
      </c>
      <c r="X129" s="719"/>
      <c r="Y129" s="116">
        <f>SUM(S129+U129+W129)</f>
        <v>0</v>
      </c>
      <c r="Z129" s="38"/>
    </row>
    <row r="130" spans="1:26" ht="15" customHeight="1">
      <c r="C130" s="591" t="s">
        <v>337</v>
      </c>
      <c r="D130" s="722"/>
      <c r="E130" s="564"/>
      <c r="F130" s="722"/>
      <c r="G130" s="722"/>
      <c r="H130" s="722"/>
      <c r="I130" s="722"/>
      <c r="J130" s="722"/>
      <c r="K130" s="722"/>
      <c r="L130" s="722"/>
      <c r="M130" s="722"/>
      <c r="N130" s="722"/>
      <c r="O130" s="722"/>
      <c r="P130" s="722"/>
      <c r="Q130" s="722"/>
      <c r="R130" s="723"/>
      <c r="S130" s="589">
        <v>0</v>
      </c>
      <c r="T130" s="719"/>
      <c r="U130" s="589">
        <v>0</v>
      </c>
      <c r="V130" s="719"/>
      <c r="W130" s="589">
        <v>0</v>
      </c>
      <c r="X130" s="719"/>
      <c r="Y130" s="116">
        <f t="shared" ref="Y130:Y133" si="45">SUM(S130+U130+W130)</f>
        <v>0</v>
      </c>
      <c r="Z130" s="38"/>
    </row>
    <row r="131" spans="1:26" ht="15" customHeight="1">
      <c r="C131" s="591" t="s">
        <v>337</v>
      </c>
      <c r="D131" s="722"/>
      <c r="E131" s="564"/>
      <c r="F131" s="722"/>
      <c r="G131" s="722"/>
      <c r="H131" s="722"/>
      <c r="I131" s="722"/>
      <c r="J131" s="722"/>
      <c r="K131" s="722"/>
      <c r="L131" s="722"/>
      <c r="M131" s="722"/>
      <c r="N131" s="722"/>
      <c r="O131" s="722"/>
      <c r="P131" s="722"/>
      <c r="Q131" s="722"/>
      <c r="R131" s="723"/>
      <c r="S131" s="589">
        <v>0</v>
      </c>
      <c r="T131" s="719"/>
      <c r="U131" s="589">
        <v>0</v>
      </c>
      <c r="V131" s="719"/>
      <c r="W131" s="589">
        <v>0</v>
      </c>
      <c r="X131" s="719"/>
      <c r="Y131" s="116">
        <f t="shared" si="45"/>
        <v>0</v>
      </c>
      <c r="Z131" s="38"/>
    </row>
    <row r="132" spans="1:26" ht="15" customHeight="1">
      <c r="C132" s="591" t="s">
        <v>337</v>
      </c>
      <c r="D132" s="722"/>
      <c r="E132" s="564"/>
      <c r="F132" s="722"/>
      <c r="G132" s="722"/>
      <c r="H132" s="722"/>
      <c r="I132" s="722"/>
      <c r="J132" s="722"/>
      <c r="K132" s="722"/>
      <c r="L132" s="722"/>
      <c r="M132" s="722"/>
      <c r="N132" s="722"/>
      <c r="O132" s="722"/>
      <c r="P132" s="722"/>
      <c r="Q132" s="722"/>
      <c r="R132" s="723"/>
      <c r="S132" s="589">
        <v>0</v>
      </c>
      <c r="T132" s="719"/>
      <c r="U132" s="589">
        <v>0</v>
      </c>
      <c r="V132" s="719"/>
      <c r="W132" s="589">
        <v>0</v>
      </c>
      <c r="X132" s="719"/>
      <c r="Y132" s="116">
        <f t="shared" si="45"/>
        <v>0</v>
      </c>
      <c r="Z132" s="38"/>
    </row>
    <row r="133" spans="1:26" ht="15" customHeight="1">
      <c r="C133" s="591" t="s">
        <v>337</v>
      </c>
      <c r="D133" s="722"/>
      <c r="E133" s="564"/>
      <c r="F133" s="722"/>
      <c r="G133" s="722"/>
      <c r="H133" s="722"/>
      <c r="I133" s="722"/>
      <c r="J133" s="722"/>
      <c r="K133" s="722"/>
      <c r="L133" s="722"/>
      <c r="M133" s="722"/>
      <c r="N133" s="722"/>
      <c r="O133" s="722"/>
      <c r="P133" s="722"/>
      <c r="Q133" s="722"/>
      <c r="R133" s="723"/>
      <c r="S133" s="589">
        <v>0</v>
      </c>
      <c r="T133" s="719"/>
      <c r="U133" s="589">
        <v>0</v>
      </c>
      <c r="V133" s="719"/>
      <c r="W133" s="589">
        <v>0</v>
      </c>
      <c r="X133" s="719"/>
      <c r="Y133" s="116">
        <f t="shared" si="45"/>
        <v>0</v>
      </c>
      <c r="Z133" s="38"/>
    </row>
    <row r="134" spans="1:26" s="132" customFormat="1" ht="16.5" customHeight="1">
      <c r="A134" s="167"/>
      <c r="B134" s="167"/>
      <c r="C134" s="566" t="s">
        <v>294</v>
      </c>
      <c r="D134" s="567"/>
      <c r="E134" s="567"/>
      <c r="F134" s="567"/>
      <c r="G134" s="567"/>
      <c r="H134" s="567"/>
      <c r="I134" s="567"/>
      <c r="J134" s="567"/>
      <c r="K134" s="567"/>
      <c r="L134" s="567"/>
      <c r="M134" s="567"/>
      <c r="N134" s="567"/>
      <c r="O134" s="567"/>
      <c r="P134" s="567"/>
      <c r="Q134" s="567"/>
      <c r="R134" s="568"/>
      <c r="S134" s="594">
        <f>SUM(S129:S133)</f>
        <v>0</v>
      </c>
      <c r="T134" s="718"/>
      <c r="U134" s="594">
        <f>SUM(U129:U133)</f>
        <v>0</v>
      </c>
      <c r="V134" s="718"/>
      <c r="W134" s="594">
        <f>SUM(W129:W133)</f>
        <v>0</v>
      </c>
      <c r="X134" s="718"/>
      <c r="Y134" s="150">
        <f>SUM(S134:X134)</f>
        <v>0</v>
      </c>
      <c r="Z134" s="170"/>
    </row>
    <row r="135" spans="1:26" s="50" customFormat="1" ht="15" customHeight="1">
      <c r="A135" s="72">
        <v>5000</v>
      </c>
      <c r="B135" s="72"/>
      <c r="C135" s="120" t="s">
        <v>302</v>
      </c>
      <c r="D135" s="593"/>
      <c r="E135" s="736"/>
      <c r="F135" s="736"/>
      <c r="G135" s="736"/>
      <c r="H135" s="736"/>
      <c r="I135" s="736"/>
      <c r="J135" s="736"/>
      <c r="K135" s="736"/>
      <c r="L135" s="736"/>
      <c r="M135" s="736"/>
      <c r="N135" s="736"/>
      <c r="O135" s="736"/>
      <c r="P135" s="736"/>
      <c r="Q135" s="736"/>
      <c r="R135" s="737"/>
      <c r="S135" s="165"/>
      <c r="T135" s="128"/>
      <c r="U135" s="160"/>
      <c r="V135" s="128"/>
      <c r="W135" s="160"/>
      <c r="X135" s="128"/>
      <c r="Y135" s="129"/>
      <c r="Z135" s="92"/>
    </row>
    <row r="136" spans="1:26" s="50" customFormat="1" ht="15" customHeight="1">
      <c r="A136" s="72"/>
      <c r="B136" s="72"/>
      <c r="C136" s="563"/>
      <c r="D136" s="722"/>
      <c r="E136" s="722"/>
      <c r="F136" s="722"/>
      <c r="G136" s="722"/>
      <c r="H136" s="722"/>
      <c r="I136" s="722"/>
      <c r="J136" s="722"/>
      <c r="K136" s="722"/>
      <c r="L136" s="722"/>
      <c r="M136" s="722"/>
      <c r="N136" s="722"/>
      <c r="O136" s="722"/>
      <c r="P136" s="722"/>
      <c r="Q136" s="722"/>
      <c r="R136" s="723"/>
      <c r="S136" s="589">
        <v>0</v>
      </c>
      <c r="T136" s="719"/>
      <c r="U136" s="589">
        <v>0</v>
      </c>
      <c r="V136" s="719"/>
      <c r="W136" s="589">
        <v>0</v>
      </c>
      <c r="X136" s="719"/>
      <c r="Y136" s="116">
        <f>SUM(S136+U136+W136)</f>
        <v>0</v>
      </c>
      <c r="Z136" s="92"/>
    </row>
    <row r="137" spans="1:26" s="50" customFormat="1" ht="15" customHeight="1">
      <c r="A137" s="72"/>
      <c r="B137" s="72"/>
      <c r="C137" s="563"/>
      <c r="D137" s="722"/>
      <c r="E137" s="722"/>
      <c r="F137" s="722"/>
      <c r="G137" s="722"/>
      <c r="H137" s="722"/>
      <c r="I137" s="722"/>
      <c r="J137" s="722"/>
      <c r="K137" s="722"/>
      <c r="L137" s="722"/>
      <c r="M137" s="722"/>
      <c r="N137" s="722"/>
      <c r="O137" s="722"/>
      <c r="P137" s="722"/>
      <c r="Q137" s="722"/>
      <c r="R137" s="723"/>
      <c r="S137" s="589">
        <v>0</v>
      </c>
      <c r="T137" s="719"/>
      <c r="U137" s="589">
        <v>0</v>
      </c>
      <c r="V137" s="719"/>
      <c r="W137" s="589">
        <v>0</v>
      </c>
      <c r="X137" s="719"/>
      <c r="Y137" s="116">
        <f>SUM(S137+U137+W137)</f>
        <v>0</v>
      </c>
      <c r="Z137" s="92"/>
    </row>
    <row r="138" spans="1:26" s="50" customFormat="1" ht="15" customHeight="1">
      <c r="A138" s="72"/>
      <c r="B138" s="72"/>
      <c r="C138" s="566" t="s">
        <v>295</v>
      </c>
      <c r="D138" s="567"/>
      <c r="E138" s="567"/>
      <c r="F138" s="567"/>
      <c r="G138" s="567"/>
      <c r="H138" s="567"/>
      <c r="I138" s="567"/>
      <c r="J138" s="567"/>
      <c r="K138" s="567"/>
      <c r="L138" s="567"/>
      <c r="M138" s="567"/>
      <c r="N138" s="567"/>
      <c r="O138" s="567"/>
      <c r="P138" s="567"/>
      <c r="Q138" s="567"/>
      <c r="R138" s="568"/>
      <c r="S138" s="594">
        <f>SUM(S136:S137)</f>
        <v>0</v>
      </c>
      <c r="T138" s="718"/>
      <c r="U138" s="594">
        <f>SUM(U136:U137)</f>
        <v>0</v>
      </c>
      <c r="V138" s="718"/>
      <c r="W138" s="594">
        <f>SUM(W136:W137)</f>
        <v>0</v>
      </c>
      <c r="X138" s="718"/>
      <c r="Y138" s="150">
        <f>SUM(S138:X138)</f>
        <v>0</v>
      </c>
      <c r="Z138" s="92"/>
    </row>
    <row r="139" spans="1:26" ht="15" customHeight="1">
      <c r="A139" s="72">
        <v>6000</v>
      </c>
      <c r="B139" s="72"/>
      <c r="C139" s="553" t="s">
        <v>303</v>
      </c>
      <c r="D139" s="554"/>
      <c r="E139" s="554"/>
      <c r="F139" s="554"/>
      <c r="G139" s="554"/>
      <c r="H139" s="554"/>
      <c r="I139" s="554"/>
      <c r="J139" s="554"/>
      <c r="K139" s="554"/>
      <c r="L139" s="554"/>
      <c r="M139" s="554"/>
      <c r="N139" s="554"/>
      <c r="O139" s="554"/>
      <c r="P139" s="554"/>
      <c r="Q139" s="554"/>
      <c r="R139" s="698"/>
      <c r="S139" s="173"/>
      <c r="T139" s="239"/>
      <c r="U139" s="173"/>
      <c r="V139" s="239"/>
      <c r="W139" s="173"/>
      <c r="X139" s="239"/>
      <c r="Y139" s="129"/>
      <c r="Z139" s="117"/>
    </row>
    <row r="140" spans="1:26" s="50" customFormat="1" ht="32.25" customHeight="1">
      <c r="A140" s="72"/>
      <c r="B140" s="72"/>
      <c r="C140" s="581" t="s">
        <v>10</v>
      </c>
      <c r="D140" s="582"/>
      <c r="E140" s="583" t="s">
        <v>440</v>
      </c>
      <c r="F140" s="583"/>
      <c r="G140" s="583"/>
      <c r="H140" s="583" t="s">
        <v>441</v>
      </c>
      <c r="I140" s="583"/>
      <c r="J140" s="583"/>
      <c r="K140" s="583"/>
      <c r="L140" s="583"/>
      <c r="M140" s="583"/>
      <c r="N140" s="583"/>
      <c r="O140" s="583"/>
      <c r="P140" s="75" t="s">
        <v>16</v>
      </c>
      <c r="Q140" s="75" t="s">
        <v>168</v>
      </c>
      <c r="R140" s="43" t="s">
        <v>352</v>
      </c>
      <c r="S140" s="240"/>
      <c r="T140" s="239"/>
      <c r="U140" s="240"/>
      <c r="V140" s="239"/>
      <c r="W140" s="240"/>
      <c r="X140" s="239"/>
      <c r="Y140" s="129"/>
      <c r="Z140" s="92"/>
    </row>
    <row r="141" spans="1:26" s="50" customFormat="1" ht="15" customHeight="1">
      <c r="A141" s="72"/>
      <c r="B141" s="72"/>
      <c r="C141" s="563" t="s">
        <v>12</v>
      </c>
      <c r="D141" s="592"/>
      <c r="E141" s="584">
        <v>444</v>
      </c>
      <c r="F141" s="584"/>
      <c r="G141" s="584"/>
      <c r="H141" s="584"/>
      <c r="I141" s="584"/>
      <c r="J141" s="584"/>
      <c r="K141" s="584"/>
      <c r="L141" s="584"/>
      <c r="M141" s="584"/>
      <c r="N141" s="584"/>
      <c r="O141" s="584"/>
      <c r="P141" s="135">
        <v>18</v>
      </c>
      <c r="Q141" s="85">
        <f>E141*P141</f>
        <v>7992</v>
      </c>
      <c r="R141" s="202">
        <v>1.1000000000000001</v>
      </c>
      <c r="S141" s="203">
        <v>0</v>
      </c>
      <c r="T141" s="257">
        <f>Q141*S141</f>
        <v>0</v>
      </c>
      <c r="U141" s="203">
        <v>0</v>
      </c>
      <c r="V141" s="257">
        <f>Q141*U141*R141</f>
        <v>0</v>
      </c>
      <c r="W141" s="203">
        <v>0</v>
      </c>
      <c r="X141" s="257">
        <f>Q141*W141*R141^2</f>
        <v>0</v>
      </c>
      <c r="Y141" s="116">
        <f>T141+V141+X141</f>
        <v>0</v>
      </c>
      <c r="Z141" s="92"/>
    </row>
    <row r="142" spans="1:26" s="50" customFormat="1" ht="15" customHeight="1">
      <c r="A142" s="72"/>
      <c r="B142" s="72"/>
      <c r="C142" s="563" t="s">
        <v>13</v>
      </c>
      <c r="D142" s="592"/>
      <c r="E142" s="588">
        <v>907</v>
      </c>
      <c r="F142" s="588"/>
      <c r="G142" s="588"/>
      <c r="H142" s="588"/>
      <c r="I142" s="588"/>
      <c r="J142" s="588"/>
      <c r="K142" s="588"/>
      <c r="L142" s="588"/>
      <c r="M142" s="588"/>
      <c r="N142" s="588"/>
      <c r="O142" s="588"/>
      <c r="P142" s="135">
        <v>18</v>
      </c>
      <c r="Q142" s="85">
        <f>E142*P142</f>
        <v>16326</v>
      </c>
      <c r="R142" s="202">
        <v>1.1000000000000001</v>
      </c>
      <c r="S142" s="203">
        <v>0</v>
      </c>
      <c r="T142" s="257">
        <f t="shared" ref="T142:T144" si="46">Q142*S142</f>
        <v>0</v>
      </c>
      <c r="U142" s="203">
        <v>0</v>
      </c>
      <c r="V142" s="257">
        <f t="shared" ref="V142:V144" si="47">Q142*U142*R142</f>
        <v>0</v>
      </c>
      <c r="W142" s="203">
        <v>0</v>
      </c>
      <c r="X142" s="257">
        <f t="shared" ref="X142:X144" si="48">Q142*W142*R142^2</f>
        <v>0</v>
      </c>
      <c r="Y142" s="116">
        <f t="shared" ref="Y142:Y145" si="49">T142+V142+X142</f>
        <v>0</v>
      </c>
      <c r="Z142" s="92"/>
    </row>
    <row r="143" spans="1:26" s="50" customFormat="1" ht="15" customHeight="1">
      <c r="A143" s="72"/>
      <c r="B143" s="72"/>
      <c r="C143" s="563" t="s">
        <v>5</v>
      </c>
      <c r="D143" s="592"/>
      <c r="E143" s="588"/>
      <c r="F143" s="588"/>
      <c r="G143" s="588"/>
      <c r="H143" s="588">
        <v>716</v>
      </c>
      <c r="I143" s="588"/>
      <c r="J143" s="588"/>
      <c r="K143" s="588"/>
      <c r="L143" s="588"/>
      <c r="M143" s="588"/>
      <c r="N143" s="588"/>
      <c r="O143" s="588"/>
      <c r="P143" s="135"/>
      <c r="Q143" s="85">
        <f>H143*2</f>
        <v>1432</v>
      </c>
      <c r="R143" s="202">
        <v>1.1000000000000001</v>
      </c>
      <c r="S143" s="203">
        <v>0</v>
      </c>
      <c r="T143" s="257">
        <f t="shared" si="46"/>
        <v>0</v>
      </c>
      <c r="U143" s="203">
        <v>0</v>
      </c>
      <c r="V143" s="257">
        <f t="shared" si="47"/>
        <v>0</v>
      </c>
      <c r="W143" s="203">
        <v>0</v>
      </c>
      <c r="X143" s="257">
        <f t="shared" si="48"/>
        <v>0</v>
      </c>
      <c r="Y143" s="116">
        <f t="shared" si="49"/>
        <v>0</v>
      </c>
      <c r="Z143" s="92"/>
    </row>
    <row r="144" spans="1:26" s="50" customFormat="1" ht="15" customHeight="1">
      <c r="A144" s="72"/>
      <c r="B144" s="72"/>
      <c r="C144" s="563" t="s">
        <v>6</v>
      </c>
      <c r="D144" s="592"/>
      <c r="E144" s="588"/>
      <c r="F144" s="588"/>
      <c r="G144" s="588"/>
      <c r="H144" s="588">
        <v>883</v>
      </c>
      <c r="I144" s="588"/>
      <c r="J144" s="588"/>
      <c r="K144" s="588"/>
      <c r="L144" s="588"/>
      <c r="M144" s="588"/>
      <c r="N144" s="588"/>
      <c r="O144" s="588"/>
      <c r="P144" s="135"/>
      <c r="Q144" s="85">
        <f>H144*2</f>
        <v>1766</v>
      </c>
      <c r="R144" s="202">
        <v>1.1000000000000001</v>
      </c>
      <c r="S144" s="203">
        <v>0</v>
      </c>
      <c r="T144" s="257">
        <f t="shared" si="46"/>
        <v>0</v>
      </c>
      <c r="U144" s="203">
        <v>0</v>
      </c>
      <c r="V144" s="257">
        <f t="shared" si="47"/>
        <v>0</v>
      </c>
      <c r="W144" s="203">
        <v>0</v>
      </c>
      <c r="X144" s="257">
        <f t="shared" si="48"/>
        <v>0</v>
      </c>
      <c r="Y144" s="116">
        <f t="shared" si="49"/>
        <v>0</v>
      </c>
      <c r="Z144" s="92"/>
    </row>
    <row r="145" spans="1:27" s="50" customFormat="1" ht="15" customHeight="1">
      <c r="A145" s="72"/>
      <c r="B145" s="72"/>
      <c r="C145" s="579" t="s">
        <v>14</v>
      </c>
      <c r="D145" s="580"/>
      <c r="E145" s="573"/>
      <c r="F145" s="573"/>
      <c r="G145" s="573"/>
      <c r="H145" s="573"/>
      <c r="I145" s="573"/>
      <c r="J145" s="573"/>
      <c r="K145" s="573"/>
      <c r="L145" s="573"/>
      <c r="M145" s="573"/>
      <c r="N145" s="573"/>
      <c r="O145" s="573"/>
      <c r="P145" s="69"/>
      <c r="Q145" s="69"/>
      <c r="R145" s="70"/>
      <c r="S145" s="241"/>
      <c r="T145" s="257">
        <v>0</v>
      </c>
      <c r="U145" s="241"/>
      <c r="V145" s="257">
        <v>0</v>
      </c>
      <c r="W145" s="241"/>
      <c r="X145" s="257">
        <v>0</v>
      </c>
      <c r="Y145" s="116">
        <f t="shared" si="49"/>
        <v>0</v>
      </c>
      <c r="Z145" s="92"/>
    </row>
    <row r="146" spans="1:27" s="132" customFormat="1" ht="15" customHeight="1">
      <c r="A146" s="167"/>
      <c r="B146" s="167"/>
      <c r="C146" s="724" t="s">
        <v>296</v>
      </c>
      <c r="D146" s="725"/>
      <c r="E146" s="725"/>
      <c r="F146" s="725"/>
      <c r="G146" s="725"/>
      <c r="H146" s="725"/>
      <c r="I146" s="725"/>
      <c r="J146" s="725"/>
      <c r="K146" s="725"/>
      <c r="L146" s="725"/>
      <c r="M146" s="725"/>
      <c r="N146" s="725"/>
      <c r="O146" s="725"/>
      <c r="P146" s="725"/>
      <c r="Q146" s="725"/>
      <c r="R146" s="726"/>
      <c r="S146" s="594">
        <f>SUM(T141:T145)</f>
        <v>0</v>
      </c>
      <c r="T146" s="718"/>
      <c r="U146" s="594">
        <f t="shared" ref="U146" si="50">SUM(V141:V145)</f>
        <v>0</v>
      </c>
      <c r="V146" s="718"/>
      <c r="W146" s="594">
        <f t="shared" ref="W146" si="51">SUM(X141:X145)</f>
        <v>0</v>
      </c>
      <c r="X146" s="718"/>
      <c r="Y146" s="150">
        <f>SUM(S146:X146)</f>
        <v>0</v>
      </c>
      <c r="Z146" s="170"/>
    </row>
    <row r="147" spans="1:27" s="88" customFormat="1" ht="15" customHeight="1">
      <c r="A147" s="450">
        <v>3010</v>
      </c>
      <c r="B147" s="450"/>
      <c r="C147" s="686" t="s">
        <v>458</v>
      </c>
      <c r="D147" s="598"/>
      <c r="E147" s="598"/>
      <c r="F147" s="598"/>
      <c r="G147" s="598"/>
      <c r="H147" s="598"/>
      <c r="I147" s="598"/>
      <c r="J147" s="598"/>
      <c r="K147" s="598"/>
      <c r="L147" s="598"/>
      <c r="M147" s="598"/>
      <c r="N147" s="598"/>
      <c r="O147" s="598"/>
      <c r="P147" s="598"/>
      <c r="Q147" s="598"/>
      <c r="R147" s="687"/>
      <c r="S147" s="165"/>
      <c r="T147" s="128"/>
      <c r="U147" s="160"/>
      <c r="V147" s="128"/>
      <c r="W147" s="160"/>
      <c r="X147" s="128"/>
      <c r="Y147" s="129"/>
      <c r="Z147" s="451"/>
      <c r="AA147" s="50"/>
    </row>
    <row r="148" spans="1:27" s="88" customFormat="1" ht="15" customHeight="1">
      <c r="A148" s="450"/>
      <c r="B148" s="450"/>
      <c r="C148" s="563"/>
      <c r="D148" s="564"/>
      <c r="E148" s="564"/>
      <c r="F148" s="564"/>
      <c r="G148" s="564"/>
      <c r="H148" s="564"/>
      <c r="I148" s="564"/>
      <c r="J148" s="564"/>
      <c r="K148" s="564"/>
      <c r="L148" s="564"/>
      <c r="M148" s="564"/>
      <c r="N148" s="564"/>
      <c r="O148" s="564"/>
      <c r="P148" s="564"/>
      <c r="Q148" s="564"/>
      <c r="R148" s="565"/>
      <c r="S148" s="589">
        <v>0</v>
      </c>
      <c r="T148" s="590"/>
      <c r="U148" s="589">
        <v>0</v>
      </c>
      <c r="V148" s="590"/>
      <c r="W148" s="589">
        <v>0</v>
      </c>
      <c r="X148" s="590"/>
      <c r="Y148" s="116">
        <f>SUM(S148+U148+W148)</f>
        <v>0</v>
      </c>
      <c r="Z148" s="451"/>
      <c r="AA148" s="50"/>
    </row>
    <row r="149" spans="1:27" s="88" customFormat="1" ht="15" customHeight="1">
      <c r="A149" s="450"/>
      <c r="B149" s="450"/>
      <c r="C149" s="563"/>
      <c r="D149" s="564"/>
      <c r="E149" s="564"/>
      <c r="F149" s="564"/>
      <c r="G149" s="564"/>
      <c r="H149" s="564"/>
      <c r="I149" s="564"/>
      <c r="J149" s="564"/>
      <c r="K149" s="564"/>
      <c r="L149" s="564"/>
      <c r="M149" s="564"/>
      <c r="N149" s="564"/>
      <c r="O149" s="564"/>
      <c r="P149" s="564"/>
      <c r="Q149" s="564"/>
      <c r="R149" s="565"/>
      <c r="S149" s="589">
        <v>0</v>
      </c>
      <c r="T149" s="590"/>
      <c r="U149" s="589">
        <v>0</v>
      </c>
      <c r="V149" s="590"/>
      <c r="W149" s="589">
        <v>0</v>
      </c>
      <c r="X149" s="590"/>
      <c r="Y149" s="116">
        <f>SUM(S149+U149+W149)</f>
        <v>0</v>
      </c>
      <c r="Z149" s="451"/>
      <c r="AA149" s="50"/>
    </row>
    <row r="150" spans="1:27" s="88" customFormat="1" ht="15" customHeight="1">
      <c r="A150" s="450"/>
      <c r="B150" s="450"/>
      <c r="C150" s="566" t="str">
        <f>CONCATENATE("TOTAL ", C147)</f>
        <v xml:space="preserve">TOTAL SIKULIAQ SHIP USE / HAARP FACILITY USE </v>
      </c>
      <c r="D150" s="567"/>
      <c r="E150" s="567"/>
      <c r="F150" s="567"/>
      <c r="G150" s="567"/>
      <c r="H150" s="567"/>
      <c r="I150" s="567"/>
      <c r="J150" s="567"/>
      <c r="K150" s="567"/>
      <c r="L150" s="567"/>
      <c r="M150" s="567"/>
      <c r="N150" s="567"/>
      <c r="O150" s="567"/>
      <c r="P150" s="567"/>
      <c r="Q150" s="567"/>
      <c r="R150" s="568"/>
      <c r="S150" s="594">
        <f>SUM(S148:T149)</f>
        <v>0</v>
      </c>
      <c r="T150" s="595"/>
      <c r="U150" s="594">
        <f>SUM(U148:V149)</f>
        <v>0</v>
      </c>
      <c r="V150" s="595"/>
      <c r="W150" s="594">
        <f>SUM(W148:X149)</f>
        <v>0</v>
      </c>
      <c r="X150" s="595"/>
      <c r="Y150" s="201">
        <f>SUM(S150:X150)</f>
        <v>0</v>
      </c>
      <c r="Z150" s="451"/>
      <c r="AA150" s="50"/>
    </row>
    <row r="151" spans="1:27" ht="15" customHeight="1">
      <c r="C151" s="699"/>
      <c r="D151" s="700"/>
      <c r="E151" s="700"/>
      <c r="F151" s="700"/>
      <c r="G151" s="700"/>
      <c r="H151" s="700"/>
      <c r="I151" s="700"/>
      <c r="J151" s="700"/>
      <c r="K151" s="700"/>
      <c r="L151" s="700"/>
      <c r="M151" s="700"/>
      <c r="N151" s="700"/>
      <c r="O151" s="700"/>
      <c r="P151" s="700"/>
      <c r="Q151" s="700"/>
      <c r="R151" s="701"/>
      <c r="S151" s="173"/>
      <c r="T151" s="174"/>
      <c r="U151" s="173"/>
      <c r="V151" s="174"/>
      <c r="W151" s="173"/>
      <c r="X151" s="174"/>
      <c r="Y151" s="124"/>
      <c r="Z151" s="117"/>
    </row>
    <row r="152" spans="1:27" ht="15" customHeight="1">
      <c r="C152" s="544" t="s">
        <v>345</v>
      </c>
      <c r="D152" s="545"/>
      <c r="E152" s="545"/>
      <c r="F152" s="545"/>
      <c r="G152" s="545"/>
      <c r="H152" s="545"/>
      <c r="I152" s="545"/>
      <c r="J152" s="545"/>
      <c r="K152" s="545"/>
      <c r="L152" s="545"/>
      <c r="M152" s="545"/>
      <c r="N152" s="545"/>
      <c r="O152" s="545"/>
      <c r="P152" s="545"/>
      <c r="Q152" s="545"/>
      <c r="R152" s="546"/>
      <c r="S152" s="648">
        <f>S58+S74+S109+S121+S127+S134+S138+S146+S150</f>
        <v>0</v>
      </c>
      <c r="T152" s="721"/>
      <c r="U152" s="648">
        <f>U58+U74+U109+U121+U127+U134+U138+U146+U150</f>
        <v>0</v>
      </c>
      <c r="V152" s="721"/>
      <c r="W152" s="648">
        <f>W58+W74+W109+W121+W127+W134+W138+W146+W150</f>
        <v>0</v>
      </c>
      <c r="X152" s="721"/>
      <c r="Y152" s="175">
        <f>SUM(S152:X152)</f>
        <v>0</v>
      </c>
      <c r="Z152" s="92"/>
    </row>
    <row r="153" spans="1:27" ht="15.75">
      <c r="A153" s="540" t="s">
        <v>201</v>
      </c>
      <c r="B153" s="72"/>
      <c r="C153" s="569" t="s">
        <v>465</v>
      </c>
      <c r="D153" s="736"/>
      <c r="E153" s="736"/>
      <c r="F153" s="736"/>
      <c r="G153" s="736"/>
      <c r="H153" s="736"/>
      <c r="I153" s="736"/>
      <c r="J153" s="736"/>
      <c r="K153" s="736"/>
      <c r="L153" s="736"/>
      <c r="M153" s="736"/>
      <c r="N153" s="736"/>
      <c r="O153" s="736"/>
      <c r="P153" s="736"/>
      <c r="Q153" s="736"/>
      <c r="R153" s="737"/>
      <c r="S153" s="173"/>
      <c r="T153" s="199"/>
      <c r="U153" s="71"/>
      <c r="V153" s="199"/>
      <c r="W153" s="71"/>
      <c r="X153" s="199"/>
      <c r="Y153" s="200"/>
    </row>
    <row r="154" spans="1:27" ht="15" customHeight="1">
      <c r="C154" s="71" t="s">
        <v>185</v>
      </c>
      <c r="D154" s="561">
        <f>C118</f>
        <v>0</v>
      </c>
      <c r="E154" s="728"/>
      <c r="F154" s="728"/>
      <c r="G154" s="728"/>
      <c r="H154" s="728"/>
      <c r="I154" s="728"/>
      <c r="J154" s="728"/>
      <c r="K154" s="728"/>
      <c r="L154" s="728"/>
      <c r="M154" s="728"/>
      <c r="N154" s="728"/>
      <c r="O154" s="728"/>
      <c r="P154" s="728"/>
      <c r="Q154" s="728"/>
      <c r="R154" s="729"/>
      <c r="S154" s="589">
        <v>0</v>
      </c>
      <c r="T154" s="719"/>
      <c r="U154" s="589">
        <v>0</v>
      </c>
      <c r="V154" s="719"/>
      <c r="W154" s="589">
        <v>0</v>
      </c>
      <c r="X154" s="719"/>
      <c r="Y154" s="116">
        <f t="shared" ref="Y154:Y155" si="52">SUM(S154+U154+W154)</f>
        <v>0</v>
      </c>
    </row>
    <row r="155" spans="1:27" ht="15" customHeight="1">
      <c r="C155" s="71" t="s">
        <v>186</v>
      </c>
      <c r="D155" s="730">
        <f>C119</f>
        <v>0</v>
      </c>
      <c r="E155" s="731"/>
      <c r="F155" s="731"/>
      <c r="G155" s="731"/>
      <c r="H155" s="731"/>
      <c r="I155" s="731"/>
      <c r="J155" s="731"/>
      <c r="K155" s="731"/>
      <c r="L155" s="731"/>
      <c r="M155" s="731"/>
      <c r="N155" s="731"/>
      <c r="O155" s="731"/>
      <c r="P155" s="731"/>
      <c r="Q155" s="731"/>
      <c r="R155" s="732"/>
      <c r="S155" s="589">
        <v>0</v>
      </c>
      <c r="T155" s="719"/>
      <c r="U155" s="589">
        <v>0</v>
      </c>
      <c r="V155" s="719"/>
      <c r="W155" s="589">
        <v>0</v>
      </c>
      <c r="X155" s="719"/>
      <c r="Y155" s="116">
        <f t="shared" si="52"/>
        <v>0</v>
      </c>
    </row>
    <row r="156" spans="1:27" ht="15" customHeight="1">
      <c r="C156" s="198"/>
      <c r="D156" s="258"/>
      <c r="E156" s="258"/>
      <c r="F156" s="733" t="s">
        <v>297</v>
      </c>
      <c r="G156" s="734"/>
      <c r="H156" s="734"/>
      <c r="I156" s="734"/>
      <c r="J156" s="734"/>
      <c r="K156" s="734"/>
      <c r="L156" s="734"/>
      <c r="M156" s="734"/>
      <c r="N156" s="734"/>
      <c r="O156" s="734"/>
      <c r="P156" s="734"/>
      <c r="Q156" s="734"/>
      <c r="R156" s="735"/>
      <c r="S156" s="594">
        <f>SUM(S154:S155)</f>
        <v>0</v>
      </c>
      <c r="T156" s="718"/>
      <c r="U156" s="594">
        <f>SUM(U154:U155)</f>
        <v>0</v>
      </c>
      <c r="V156" s="718"/>
      <c r="W156" s="594">
        <f>SUM(W154:W155)</f>
        <v>0</v>
      </c>
      <c r="X156" s="718"/>
      <c r="Y156" s="150">
        <f>SUM(S156:X156)</f>
        <v>0</v>
      </c>
      <c r="Z156" s="92"/>
    </row>
    <row r="157" spans="1:27" s="132" customFormat="1" ht="15" customHeight="1">
      <c r="A157" s="167"/>
      <c r="B157" s="167"/>
      <c r="C157" s="544" t="s">
        <v>339</v>
      </c>
      <c r="D157" s="545"/>
      <c r="E157" s="545"/>
      <c r="F157" s="545"/>
      <c r="G157" s="545"/>
      <c r="H157" s="545"/>
      <c r="I157" s="545"/>
      <c r="J157" s="545"/>
      <c r="K157" s="545"/>
      <c r="L157" s="545"/>
      <c r="M157" s="545"/>
      <c r="N157" s="545"/>
      <c r="O157" s="545"/>
      <c r="P157" s="545"/>
      <c r="Q157" s="545"/>
      <c r="R157" s="546"/>
      <c r="S157" s="648">
        <f>S152+S156</f>
        <v>0</v>
      </c>
      <c r="T157" s="720"/>
      <c r="U157" s="648">
        <f>U152+U156</f>
        <v>0</v>
      </c>
      <c r="V157" s="720"/>
      <c r="W157" s="648">
        <f>W152+W156</f>
        <v>0</v>
      </c>
      <c r="X157" s="720"/>
      <c r="Y157" s="175">
        <f>SUM(S157:X157)</f>
        <v>0</v>
      </c>
      <c r="Z157" s="91"/>
    </row>
    <row r="158" spans="1:27" s="132" customFormat="1" ht="15" customHeight="1">
      <c r="A158" s="167"/>
      <c r="B158" s="167"/>
      <c r="C158" s="242"/>
      <c r="D158" s="243"/>
      <c r="E158" s="244"/>
      <c r="F158" s="244"/>
      <c r="G158" s="244"/>
      <c r="H158" s="245"/>
      <c r="I158" s="245"/>
      <c r="J158" s="245"/>
      <c r="K158" s="245"/>
      <c r="L158" s="245"/>
      <c r="M158" s="245"/>
      <c r="N158" s="245"/>
      <c r="O158" s="259"/>
      <c r="P158" s="259"/>
      <c r="Q158" s="259"/>
      <c r="R158" s="40"/>
      <c r="S158" s="246"/>
      <c r="T158" s="260"/>
      <c r="U158" s="246"/>
      <c r="V158" s="260"/>
      <c r="W158" s="246"/>
      <c r="X158" s="260"/>
      <c r="Y158" s="248"/>
      <c r="Z158" s="91"/>
    </row>
    <row r="159" spans="1:27" s="132" customFormat="1" ht="15.75" customHeight="1">
      <c r="A159" s="167"/>
      <c r="B159" s="167"/>
      <c r="C159" s="544" t="s">
        <v>340</v>
      </c>
      <c r="D159" s="545"/>
      <c r="E159" s="545"/>
      <c r="F159" s="545"/>
      <c r="G159" s="545"/>
      <c r="H159" s="545"/>
      <c r="I159" s="545"/>
      <c r="J159" s="545"/>
      <c r="K159" s="545"/>
      <c r="L159" s="545"/>
      <c r="M159" s="545"/>
      <c r="N159" s="545"/>
      <c r="O159" s="545"/>
      <c r="P159" s="545"/>
      <c r="Q159" s="545"/>
      <c r="R159" s="546"/>
      <c r="S159" s="674"/>
      <c r="T159" s="718"/>
      <c r="U159" s="674"/>
      <c r="V159" s="718"/>
      <c r="W159" s="674"/>
      <c r="X159" s="718"/>
      <c r="Y159" s="175"/>
      <c r="Z159" s="215"/>
    </row>
    <row r="160" spans="1:27" s="132" customFormat="1" ht="15.75" customHeight="1">
      <c r="A160" s="167"/>
      <c r="B160" s="167"/>
      <c r="C160" s="756" t="s">
        <v>363</v>
      </c>
      <c r="D160" s="757"/>
      <c r="E160" s="757"/>
      <c r="F160" s="757"/>
      <c r="G160" s="757"/>
      <c r="H160" s="757"/>
      <c r="I160" s="757"/>
      <c r="J160" s="757"/>
      <c r="K160" s="757"/>
      <c r="L160" s="757"/>
      <c r="M160" s="757"/>
      <c r="N160" s="757"/>
      <c r="O160" s="757"/>
      <c r="P160" s="757"/>
      <c r="Q160" s="757"/>
      <c r="R160" s="758"/>
      <c r="S160" s="727">
        <f>S74</f>
        <v>0</v>
      </c>
      <c r="T160" s="718"/>
      <c r="U160" s="727">
        <f>U74</f>
        <v>0</v>
      </c>
      <c r="V160" s="718"/>
      <c r="W160" s="727">
        <f>W74</f>
        <v>0</v>
      </c>
      <c r="X160" s="718"/>
      <c r="Y160" s="541">
        <f t="shared" ref="Y160:Y166" si="53">SUM(S160:X160)</f>
        <v>0</v>
      </c>
      <c r="Z160" s="215"/>
    </row>
    <row r="161" spans="1:26" s="132" customFormat="1" ht="15.75" customHeight="1">
      <c r="A161" s="167"/>
      <c r="B161" s="167"/>
      <c r="C161" s="756" t="s">
        <v>364</v>
      </c>
      <c r="D161" s="757"/>
      <c r="E161" s="757"/>
      <c r="F161" s="757"/>
      <c r="G161" s="757"/>
      <c r="H161" s="757"/>
      <c r="I161" s="757"/>
      <c r="J161" s="757"/>
      <c r="K161" s="757"/>
      <c r="L161" s="757"/>
      <c r="M161" s="757"/>
      <c r="N161" s="757"/>
      <c r="O161" s="757"/>
      <c r="P161" s="757"/>
      <c r="Q161" s="757"/>
      <c r="R161" s="758"/>
      <c r="S161" s="727">
        <f>S156</f>
        <v>0</v>
      </c>
      <c r="T161" s="718"/>
      <c r="U161" s="727">
        <f>U156</f>
        <v>0</v>
      </c>
      <c r="V161" s="718"/>
      <c r="W161" s="727">
        <f>W156</f>
        <v>0</v>
      </c>
      <c r="X161" s="718"/>
      <c r="Y161" s="541">
        <f t="shared" si="53"/>
        <v>0</v>
      </c>
      <c r="Z161" s="215"/>
    </row>
    <row r="162" spans="1:26" s="132" customFormat="1" ht="15.75" customHeight="1">
      <c r="A162" s="167"/>
      <c r="B162" s="167"/>
      <c r="C162" s="532" t="s">
        <v>466</v>
      </c>
      <c r="D162" s="533"/>
      <c r="E162" s="533"/>
      <c r="F162" s="533"/>
      <c r="G162" s="533"/>
      <c r="H162" s="533"/>
      <c r="I162" s="533"/>
      <c r="J162" s="533"/>
      <c r="K162" s="533"/>
      <c r="L162" s="533"/>
      <c r="M162" s="533"/>
      <c r="N162" s="533"/>
      <c r="O162" s="533"/>
      <c r="P162" s="533"/>
      <c r="Q162" s="533"/>
      <c r="R162" s="534"/>
      <c r="S162" s="727">
        <f>S127</f>
        <v>0</v>
      </c>
      <c r="T162" s="718"/>
      <c r="U162" s="727">
        <f>U127</f>
        <v>0</v>
      </c>
      <c r="V162" s="718"/>
      <c r="W162" s="727">
        <f>W127</f>
        <v>0</v>
      </c>
      <c r="X162" s="718"/>
      <c r="Y162" s="541">
        <f t="shared" si="53"/>
        <v>0</v>
      </c>
      <c r="Z162" s="215"/>
    </row>
    <row r="163" spans="1:26" s="132" customFormat="1" ht="15.75" customHeight="1">
      <c r="A163" s="167"/>
      <c r="B163" s="167"/>
      <c r="C163" s="756" t="s">
        <v>342</v>
      </c>
      <c r="D163" s="757"/>
      <c r="E163" s="757"/>
      <c r="F163" s="757"/>
      <c r="G163" s="757"/>
      <c r="H163" s="757"/>
      <c r="I163" s="757"/>
      <c r="J163" s="757"/>
      <c r="K163" s="757"/>
      <c r="L163" s="757"/>
      <c r="M163" s="757"/>
      <c r="N163" s="757"/>
      <c r="O163" s="757"/>
      <c r="P163" s="757"/>
      <c r="Q163" s="757"/>
      <c r="R163" s="758"/>
      <c r="S163" s="727">
        <f>S138</f>
        <v>0</v>
      </c>
      <c r="T163" s="718"/>
      <c r="U163" s="727">
        <f>U138</f>
        <v>0</v>
      </c>
      <c r="V163" s="718"/>
      <c r="W163" s="727">
        <f>W138</f>
        <v>0</v>
      </c>
      <c r="X163" s="718"/>
      <c r="Y163" s="541">
        <f t="shared" si="53"/>
        <v>0</v>
      </c>
      <c r="Z163" s="215"/>
    </row>
    <row r="164" spans="1:26" s="132" customFormat="1" ht="15.75" customHeight="1">
      <c r="A164" s="167"/>
      <c r="B164" s="167"/>
      <c r="C164" s="756" t="s">
        <v>343</v>
      </c>
      <c r="D164" s="757"/>
      <c r="E164" s="757"/>
      <c r="F164" s="757"/>
      <c r="G164" s="757"/>
      <c r="H164" s="757"/>
      <c r="I164" s="757"/>
      <c r="J164" s="757"/>
      <c r="K164" s="757"/>
      <c r="L164" s="757"/>
      <c r="M164" s="757"/>
      <c r="N164" s="757"/>
      <c r="O164" s="757"/>
      <c r="P164" s="757"/>
      <c r="Q164" s="757"/>
      <c r="R164" s="758"/>
      <c r="S164" s="727">
        <f>S146</f>
        <v>0</v>
      </c>
      <c r="T164" s="718"/>
      <c r="U164" s="727">
        <f>U146</f>
        <v>0</v>
      </c>
      <c r="V164" s="718"/>
      <c r="W164" s="727">
        <f>W146</f>
        <v>0</v>
      </c>
      <c r="X164" s="718"/>
      <c r="Y164" s="541">
        <f t="shared" si="53"/>
        <v>0</v>
      </c>
      <c r="Z164" s="215"/>
    </row>
    <row r="165" spans="1:26" s="132" customFormat="1" ht="15.75" customHeight="1">
      <c r="A165" s="167"/>
      <c r="B165" s="167"/>
      <c r="C165" s="756" t="str">
        <f>C147</f>
        <v xml:space="preserve">SIKULIAQ SHIP USE / HAARP FACILITY USE </v>
      </c>
      <c r="D165" s="757"/>
      <c r="E165" s="757"/>
      <c r="F165" s="757"/>
      <c r="G165" s="757"/>
      <c r="H165" s="757"/>
      <c r="I165" s="757"/>
      <c r="J165" s="757"/>
      <c r="K165" s="757"/>
      <c r="L165" s="757"/>
      <c r="M165" s="757"/>
      <c r="N165" s="757"/>
      <c r="O165" s="757"/>
      <c r="P165" s="757"/>
      <c r="Q165" s="757"/>
      <c r="R165" s="758"/>
      <c r="S165" s="727">
        <f>S150</f>
        <v>0</v>
      </c>
      <c r="T165" s="718"/>
      <c r="U165" s="727">
        <f>U150</f>
        <v>0</v>
      </c>
      <c r="V165" s="718"/>
      <c r="W165" s="727">
        <f>W150</f>
        <v>0</v>
      </c>
      <c r="X165" s="718"/>
      <c r="Y165" s="541">
        <f t="shared" si="53"/>
        <v>0</v>
      </c>
      <c r="Z165" s="215"/>
    </row>
    <row r="166" spans="1:26" ht="15" customHeight="1">
      <c r="C166" s="544" t="s">
        <v>341</v>
      </c>
      <c r="D166" s="545"/>
      <c r="E166" s="545"/>
      <c r="F166" s="545"/>
      <c r="G166" s="545"/>
      <c r="H166" s="545"/>
      <c r="I166" s="545"/>
      <c r="J166" s="545"/>
      <c r="K166" s="545"/>
      <c r="L166" s="545"/>
      <c r="M166" s="545"/>
      <c r="N166" s="545"/>
      <c r="O166" s="545"/>
      <c r="P166" s="545"/>
      <c r="Q166" s="545"/>
      <c r="R166" s="546"/>
      <c r="S166" s="648">
        <f>S157-SUM(S160:S165)</f>
        <v>0</v>
      </c>
      <c r="T166" s="720"/>
      <c r="U166" s="648">
        <f>U157-SUM(U160:U165)</f>
        <v>0</v>
      </c>
      <c r="V166" s="720"/>
      <c r="W166" s="648">
        <f>W157-SUM(W160:W165)</f>
        <v>0</v>
      </c>
      <c r="X166" s="720"/>
      <c r="Y166" s="175">
        <f t="shared" si="53"/>
        <v>0</v>
      </c>
      <c r="Z166" s="103"/>
    </row>
    <row r="167" spans="1:26" ht="15" customHeight="1">
      <c r="C167" s="699"/>
      <c r="D167" s="700"/>
      <c r="E167" s="700"/>
      <c r="F167" s="700"/>
      <c r="G167" s="700"/>
      <c r="H167" s="700"/>
      <c r="I167" s="700"/>
      <c r="J167" s="700"/>
      <c r="K167" s="700"/>
      <c r="L167" s="700"/>
      <c r="M167" s="700"/>
      <c r="N167" s="700"/>
      <c r="O167" s="700"/>
      <c r="P167" s="700"/>
      <c r="Q167" s="700"/>
      <c r="R167" s="701"/>
      <c r="S167" s="218"/>
      <c r="T167" s="219"/>
      <c r="U167" s="218"/>
      <c r="V167" s="219"/>
      <c r="W167" s="218"/>
      <c r="X167" s="219"/>
      <c r="Y167" s="220"/>
      <c r="Z167" s="38"/>
    </row>
    <row r="168" spans="1:26" ht="15" customHeight="1">
      <c r="C168" s="544" t="s">
        <v>362</v>
      </c>
      <c r="D168" s="545"/>
      <c r="E168" s="545"/>
      <c r="F168" s="545"/>
      <c r="G168" s="545"/>
      <c r="H168" s="679" t="s">
        <v>165</v>
      </c>
      <c r="I168" s="747"/>
      <c r="J168" s="747"/>
      <c r="K168" s="747"/>
      <c r="L168" s="747"/>
      <c r="M168" s="747"/>
      <c r="N168" s="747"/>
      <c r="O168" s="747"/>
      <c r="P168" s="747"/>
      <c r="Q168" s="747"/>
      <c r="R168" s="33">
        <f>VLOOKUP(H168,F_A,2,0)</f>
        <v>0.505</v>
      </c>
      <c r="S168" s="648">
        <f>S166*$R168</f>
        <v>0</v>
      </c>
      <c r="T168" s="720"/>
      <c r="U168" s="648">
        <f t="shared" ref="U168" si="54">U166*$R168</f>
        <v>0</v>
      </c>
      <c r="V168" s="720"/>
      <c r="W168" s="648">
        <f t="shared" ref="W168" si="55">W166*$R168</f>
        <v>0</v>
      </c>
      <c r="X168" s="720"/>
      <c r="Y168" s="249">
        <f>SUM(S168:X168)</f>
        <v>0</v>
      </c>
      <c r="Z168" s="38"/>
    </row>
    <row r="169" spans="1:26" ht="15" customHeight="1">
      <c r="C169" s="699"/>
      <c r="D169" s="700"/>
      <c r="E169" s="700"/>
      <c r="F169" s="700"/>
      <c r="G169" s="700"/>
      <c r="H169" s="700"/>
      <c r="I169" s="700"/>
      <c r="J169" s="700"/>
      <c r="K169" s="700"/>
      <c r="L169" s="700"/>
      <c r="M169" s="700"/>
      <c r="N169" s="700"/>
      <c r="O169" s="700"/>
      <c r="P169" s="700"/>
      <c r="Q169" s="700"/>
      <c r="R169" s="701"/>
      <c r="S169" s="218"/>
      <c r="T169" s="219"/>
      <c r="U169" s="218"/>
      <c r="V169" s="219"/>
      <c r="W169" s="218"/>
      <c r="X169" s="219"/>
      <c r="Y169" s="220"/>
      <c r="Z169" s="38"/>
    </row>
    <row r="170" spans="1:26" ht="15" customHeight="1">
      <c r="C170" s="544" t="s">
        <v>344</v>
      </c>
      <c r="D170" s="545"/>
      <c r="E170" s="545"/>
      <c r="F170" s="545"/>
      <c r="G170" s="545"/>
      <c r="H170" s="545"/>
      <c r="I170" s="545"/>
      <c r="J170" s="545"/>
      <c r="K170" s="545"/>
      <c r="L170" s="545"/>
      <c r="M170" s="545"/>
      <c r="N170" s="545"/>
      <c r="O170" s="545"/>
      <c r="P170" s="545"/>
      <c r="Q170" s="545"/>
      <c r="R170" s="546"/>
      <c r="S170" s="648">
        <f>S157+S168</f>
        <v>0</v>
      </c>
      <c r="T170" s="720"/>
      <c r="U170" s="648">
        <f>U157+U168</f>
        <v>0</v>
      </c>
      <c r="V170" s="720"/>
      <c r="W170" s="648">
        <f>W157+W168</f>
        <v>0</v>
      </c>
      <c r="X170" s="720"/>
      <c r="Y170" s="175">
        <f>SUM(S170:X170)</f>
        <v>0</v>
      </c>
      <c r="Z170" s="38"/>
    </row>
    <row r="171" spans="1:26" ht="17.100000000000001" customHeight="1">
      <c r="C171" s="132"/>
      <c r="D171" s="132"/>
      <c r="R171" s="47"/>
      <c r="S171" s="64"/>
      <c r="T171" s="64"/>
      <c r="V171" s="64"/>
      <c r="X171" s="64"/>
      <c r="Z171" s="50"/>
    </row>
    <row r="172" spans="1:26" ht="17.100000000000001" customHeight="1">
      <c r="R172" s="47"/>
      <c r="S172" s="64"/>
      <c r="T172" s="64"/>
      <c r="V172" s="64"/>
      <c r="X172" s="64"/>
      <c r="Z172" s="50"/>
    </row>
    <row r="173" spans="1:26" ht="17.100000000000001" customHeight="1">
      <c r="C173" s="73"/>
      <c r="D173" s="73"/>
      <c r="E173" s="73"/>
      <c r="F173" s="73"/>
      <c r="G173" s="73"/>
      <c r="H173" s="73"/>
      <c r="I173" s="73"/>
      <c r="J173" s="73"/>
      <c r="K173" s="73"/>
      <c r="L173" s="73"/>
      <c r="M173" s="73"/>
      <c r="N173" s="73"/>
      <c r="O173" s="73"/>
      <c r="P173" s="73"/>
      <c r="Q173" s="73"/>
      <c r="S173" s="38"/>
      <c r="T173" s="38"/>
      <c r="U173" s="38"/>
      <c r="V173" s="38"/>
      <c r="W173" s="38"/>
      <c r="X173" s="38"/>
      <c r="Y173" s="38"/>
      <c r="Z173" s="38"/>
    </row>
    <row r="174" spans="1:26" ht="17.100000000000001" customHeight="1">
      <c r="C174" s="73"/>
      <c r="D174" s="73"/>
      <c r="E174" s="73"/>
      <c r="F174" s="73"/>
      <c r="G174" s="73"/>
      <c r="H174" s="73"/>
      <c r="I174" s="73"/>
      <c r="J174" s="73"/>
      <c r="K174" s="73"/>
      <c r="L174" s="73"/>
      <c r="M174" s="73"/>
      <c r="N174" s="73"/>
      <c r="O174" s="73"/>
      <c r="P174" s="73"/>
      <c r="Q174" s="73"/>
      <c r="S174" s="38"/>
      <c r="T174" s="38"/>
      <c r="U174" s="38"/>
      <c r="V174" s="38"/>
      <c r="W174" s="38"/>
      <c r="X174" s="38"/>
      <c r="Y174" s="38"/>
      <c r="Z174" s="38"/>
    </row>
    <row r="175" spans="1:26" ht="17.100000000000001" customHeight="1">
      <c r="C175" s="73"/>
      <c r="D175" s="73"/>
      <c r="E175" s="73"/>
      <c r="F175" s="73"/>
      <c r="G175" s="73"/>
      <c r="H175" s="73"/>
      <c r="I175" s="73"/>
      <c r="J175" s="73"/>
      <c r="K175" s="73"/>
      <c r="L175" s="73"/>
      <c r="M175" s="73"/>
      <c r="N175" s="73"/>
      <c r="O175" s="73"/>
      <c r="P175" s="73"/>
      <c r="Q175" s="73"/>
      <c r="S175" s="38"/>
      <c r="T175" s="38"/>
      <c r="U175" s="38"/>
      <c r="V175" s="38"/>
      <c r="W175" s="38"/>
      <c r="X175" s="38"/>
      <c r="Y175" s="38"/>
      <c r="Z175" s="38"/>
    </row>
    <row r="176" spans="1:26" ht="17.100000000000001" customHeight="1">
      <c r="C176" s="73"/>
      <c r="D176" s="73"/>
      <c r="E176" s="73"/>
      <c r="F176" s="73"/>
      <c r="G176" s="73"/>
      <c r="H176" s="73"/>
      <c r="I176" s="73"/>
      <c r="J176" s="73"/>
      <c r="K176" s="73"/>
      <c r="L176" s="73"/>
      <c r="M176" s="73"/>
      <c r="N176" s="73"/>
      <c r="O176" s="73"/>
      <c r="P176" s="73"/>
      <c r="Q176" s="73"/>
      <c r="S176" s="38"/>
      <c r="T176" s="38"/>
      <c r="U176" s="38"/>
      <c r="V176" s="38"/>
      <c r="W176" s="38"/>
      <c r="X176" s="38"/>
      <c r="Y176" s="38"/>
      <c r="Z176" s="38"/>
    </row>
    <row r="177" spans="3:26" ht="17.100000000000001" customHeight="1">
      <c r="C177" s="73"/>
      <c r="D177" s="73"/>
      <c r="E177" s="73"/>
      <c r="F177" s="73"/>
      <c r="G177" s="73"/>
      <c r="H177" s="73"/>
      <c r="I177" s="73"/>
      <c r="J177" s="73"/>
      <c r="K177" s="73"/>
      <c r="L177" s="73"/>
      <c r="M177" s="73"/>
      <c r="N177" s="73"/>
      <c r="O177" s="73"/>
      <c r="P177" s="73"/>
      <c r="Q177" s="73"/>
      <c r="S177" s="38"/>
      <c r="T177" s="38"/>
      <c r="U177" s="38"/>
      <c r="V177" s="38"/>
      <c r="W177" s="38"/>
      <c r="X177" s="250"/>
      <c r="Y177" s="38"/>
      <c r="Z177" s="38"/>
    </row>
    <row r="178" spans="3:26" ht="17.100000000000001" customHeight="1">
      <c r="C178" s="73"/>
      <c r="D178" s="73"/>
      <c r="E178" s="73"/>
      <c r="F178" s="73"/>
      <c r="G178" s="73"/>
      <c r="H178" s="73"/>
      <c r="I178" s="73"/>
      <c r="J178" s="73"/>
      <c r="K178" s="73"/>
      <c r="L178" s="73"/>
      <c r="M178" s="73"/>
      <c r="N178" s="73"/>
      <c r="O178" s="73"/>
      <c r="P178" s="73"/>
      <c r="Q178" s="73"/>
      <c r="S178" s="38"/>
      <c r="T178" s="38"/>
      <c r="U178" s="38"/>
      <c r="V178" s="38"/>
      <c r="W178" s="38"/>
      <c r="X178" s="38"/>
      <c r="Y178" s="38"/>
      <c r="Z178" s="38"/>
    </row>
    <row r="179" spans="3:26" ht="17.100000000000001" customHeight="1">
      <c r="C179" s="73"/>
      <c r="D179" s="73"/>
      <c r="E179" s="73"/>
      <c r="F179" s="73"/>
      <c r="G179" s="73"/>
      <c r="H179" s="73"/>
      <c r="I179" s="73"/>
      <c r="J179" s="73"/>
      <c r="K179" s="73"/>
      <c r="L179" s="73"/>
      <c r="M179" s="73"/>
      <c r="N179" s="73"/>
      <c r="O179" s="73"/>
      <c r="P179" s="73"/>
      <c r="Q179" s="73"/>
      <c r="S179" s="38"/>
      <c r="T179" s="38"/>
      <c r="U179" s="38"/>
      <c r="V179" s="38"/>
      <c r="W179" s="38"/>
      <c r="X179" s="38"/>
      <c r="Y179" s="38"/>
      <c r="Z179" s="38"/>
    </row>
    <row r="180" spans="3:26" ht="17.100000000000001" customHeight="1">
      <c r="C180" s="73"/>
      <c r="D180" s="73"/>
      <c r="E180" s="73"/>
      <c r="F180" s="73"/>
      <c r="G180" s="73"/>
      <c r="H180" s="73"/>
      <c r="I180" s="73"/>
      <c r="J180" s="73"/>
      <c r="K180" s="73"/>
      <c r="L180" s="73"/>
      <c r="M180" s="73"/>
      <c r="N180" s="73"/>
      <c r="O180" s="73"/>
      <c r="P180" s="73"/>
      <c r="Q180" s="73"/>
      <c r="S180" s="38"/>
      <c r="T180" s="38"/>
      <c r="U180" s="38"/>
      <c r="V180" s="38"/>
      <c r="W180" s="38"/>
      <c r="X180" s="38"/>
      <c r="Y180" s="38"/>
      <c r="Z180" s="38"/>
    </row>
    <row r="181" spans="3:26" ht="17.100000000000001" customHeight="1">
      <c r="C181" s="73"/>
      <c r="D181" s="73"/>
      <c r="E181" s="73"/>
      <c r="F181" s="73"/>
      <c r="G181" s="73"/>
      <c r="H181" s="73"/>
      <c r="I181" s="73"/>
      <c r="J181" s="73"/>
      <c r="K181" s="73"/>
      <c r="L181" s="73"/>
      <c r="M181" s="73"/>
      <c r="N181" s="73"/>
      <c r="O181" s="73"/>
      <c r="P181" s="73"/>
      <c r="Q181" s="73"/>
      <c r="S181" s="38"/>
      <c r="T181" s="38"/>
      <c r="U181" s="38"/>
      <c r="V181" s="38"/>
      <c r="W181" s="38"/>
      <c r="X181" s="38"/>
      <c r="Y181" s="38"/>
      <c r="Z181" s="38"/>
    </row>
    <row r="182" spans="3:26" ht="17.100000000000001" customHeight="1">
      <c r="C182" s="73"/>
      <c r="D182" s="73"/>
      <c r="E182" s="73"/>
      <c r="F182" s="73"/>
      <c r="G182" s="73"/>
      <c r="H182" s="73"/>
      <c r="I182" s="73"/>
      <c r="J182" s="73"/>
      <c r="K182" s="73"/>
      <c r="L182" s="73"/>
      <c r="M182" s="73"/>
      <c r="N182" s="73"/>
      <c r="O182" s="73"/>
      <c r="P182" s="73"/>
      <c r="Q182" s="73"/>
      <c r="S182" s="38"/>
      <c r="T182" s="38"/>
      <c r="U182" s="38"/>
      <c r="V182" s="38"/>
      <c r="W182" s="38"/>
      <c r="X182" s="38"/>
      <c r="Y182" s="38"/>
      <c r="Z182" s="38"/>
    </row>
    <row r="184" spans="3:26" ht="17.100000000000001" customHeight="1">
      <c r="C184" s="261" t="s">
        <v>122</v>
      </c>
      <c r="D184" s="261"/>
      <c r="E184" s="261"/>
      <c r="F184" s="261"/>
      <c r="G184" s="261"/>
      <c r="H184" s="261"/>
      <c r="I184" s="261"/>
      <c r="J184" s="261"/>
      <c r="K184" s="261"/>
      <c r="L184" s="261"/>
      <c r="M184" s="261"/>
      <c r="N184" s="261"/>
      <c r="O184" s="261"/>
      <c r="P184" s="261"/>
      <c r="Q184" s="261"/>
      <c r="R184" s="262"/>
      <c r="S184" s="262"/>
      <c r="T184" s="262"/>
      <c r="U184" s="262"/>
      <c r="V184" s="262"/>
      <c r="W184" s="262"/>
      <c r="X184" s="262"/>
    </row>
    <row r="185" spans="3:26" ht="17.100000000000001" customHeight="1">
      <c r="C185" s="263" t="s">
        <v>122</v>
      </c>
      <c r="D185" s="263"/>
      <c r="E185" s="263"/>
      <c r="F185" s="263"/>
      <c r="G185" s="263"/>
      <c r="H185" s="263"/>
      <c r="I185" s="263"/>
      <c r="J185" s="263"/>
      <c r="K185" s="263"/>
      <c r="L185" s="263"/>
      <c r="M185" s="263"/>
      <c r="N185" s="263"/>
      <c r="O185" s="263"/>
      <c r="P185" s="263"/>
      <c r="Q185" s="263"/>
      <c r="R185" s="262" t="s">
        <v>122</v>
      </c>
      <c r="S185" s="262" t="s">
        <v>122</v>
      </c>
      <c r="T185" s="262"/>
      <c r="U185" s="262" t="s">
        <v>122</v>
      </c>
      <c r="V185" s="262"/>
      <c r="W185" s="262" t="s">
        <v>122</v>
      </c>
      <c r="X185" s="262"/>
    </row>
    <row r="186" spans="3:26" ht="17.100000000000001" customHeight="1">
      <c r="C186" s="263" t="s">
        <v>122</v>
      </c>
      <c r="D186" s="263"/>
      <c r="E186" s="263"/>
      <c r="F186" s="263"/>
      <c r="G186" s="263"/>
      <c r="H186" s="263"/>
      <c r="I186" s="263"/>
      <c r="J186" s="263"/>
      <c r="K186" s="263"/>
      <c r="L186" s="263"/>
      <c r="M186" s="263"/>
      <c r="N186" s="263"/>
      <c r="O186" s="263"/>
      <c r="P186" s="263"/>
      <c r="Q186" s="263"/>
      <c r="R186" s="262" t="s">
        <v>122</v>
      </c>
      <c r="S186" s="262" t="s">
        <v>122</v>
      </c>
      <c r="T186" s="262"/>
      <c r="U186" s="262" t="s">
        <v>122</v>
      </c>
      <c r="V186" s="262"/>
      <c r="W186" s="262" t="s">
        <v>122</v>
      </c>
      <c r="X186" s="262"/>
    </row>
    <row r="187" spans="3:26" ht="17.100000000000001" customHeight="1">
      <c r="C187" s="263" t="s">
        <v>122</v>
      </c>
      <c r="D187" s="263"/>
      <c r="E187" s="263"/>
      <c r="F187" s="263"/>
      <c r="G187" s="263"/>
      <c r="H187" s="263"/>
      <c r="I187" s="263"/>
      <c r="J187" s="263"/>
      <c r="K187" s="263"/>
      <c r="L187" s="263"/>
      <c r="M187" s="263"/>
      <c r="N187" s="263"/>
      <c r="O187" s="263"/>
      <c r="P187" s="263"/>
      <c r="Q187" s="263"/>
      <c r="R187" s="262"/>
      <c r="S187" s="262"/>
      <c r="T187" s="262"/>
      <c r="U187" s="262"/>
      <c r="V187" s="262"/>
      <c r="W187" s="262" t="s">
        <v>122</v>
      </c>
      <c r="X187" s="262"/>
    </row>
    <row r="188" spans="3:26" ht="17.100000000000001" customHeight="1">
      <c r="C188" s="264"/>
      <c r="D188" s="264"/>
      <c r="E188" s="264"/>
      <c r="F188" s="264"/>
      <c r="G188" s="264"/>
      <c r="H188" s="264"/>
      <c r="I188" s="264"/>
      <c r="J188" s="264"/>
      <c r="K188" s="264"/>
      <c r="L188" s="264"/>
      <c r="M188" s="264"/>
      <c r="N188" s="264"/>
      <c r="O188" s="264"/>
      <c r="P188" s="264"/>
      <c r="Q188" s="264"/>
      <c r="R188" s="262" t="s">
        <v>122</v>
      </c>
      <c r="S188" s="262" t="s">
        <v>122</v>
      </c>
      <c r="T188" s="262"/>
      <c r="U188" s="262" t="s">
        <v>122</v>
      </c>
      <c r="V188" s="262"/>
      <c r="W188" s="262" t="s">
        <v>122</v>
      </c>
      <c r="X188" s="262"/>
    </row>
  </sheetData>
  <mergeCells count="481">
    <mergeCell ref="S74:T74"/>
    <mergeCell ref="C74:R74"/>
    <mergeCell ref="O100:O103"/>
    <mergeCell ref="O96:O99"/>
    <mergeCell ref="O40:R40"/>
    <mergeCell ref="D1:R1"/>
    <mergeCell ref="C148:R148"/>
    <mergeCell ref="S148:T148"/>
    <mergeCell ref="U148:V148"/>
    <mergeCell ref="D96:D99"/>
    <mergeCell ref="D100:D103"/>
    <mergeCell ref="D104:D107"/>
    <mergeCell ref="C147:R147"/>
    <mergeCell ref="E5:I5"/>
    <mergeCell ref="E36:O36"/>
    <mergeCell ref="E37:O37"/>
    <mergeCell ref="E38:O38"/>
    <mergeCell ref="E39:O39"/>
    <mergeCell ref="E61:O61"/>
    <mergeCell ref="E65:O65"/>
    <mergeCell ref="U97:V97"/>
    <mergeCell ref="S77:T77"/>
    <mergeCell ref="O66:R66"/>
    <mergeCell ref="D77:D80"/>
    <mergeCell ref="E51:O51"/>
    <mergeCell ref="E52:O52"/>
    <mergeCell ref="E53:O53"/>
    <mergeCell ref="D54:P54"/>
    <mergeCell ref="D55:P55"/>
    <mergeCell ref="D85:D88"/>
    <mergeCell ref="C58:R58"/>
    <mergeCell ref="D89:D92"/>
    <mergeCell ref="O73:R73"/>
    <mergeCell ref="E63:O63"/>
    <mergeCell ref="E64:O64"/>
    <mergeCell ref="C57:R57"/>
    <mergeCell ref="E60:O60"/>
    <mergeCell ref="E62:O62"/>
    <mergeCell ref="C69:P69"/>
    <mergeCell ref="C66:N66"/>
    <mergeCell ref="C67:P67"/>
    <mergeCell ref="C68:P68"/>
    <mergeCell ref="C70:P70"/>
    <mergeCell ref="C72:P72"/>
    <mergeCell ref="O85:O88"/>
    <mergeCell ref="O81:O84"/>
    <mergeCell ref="W78:X78"/>
    <mergeCell ref="U79:V79"/>
    <mergeCell ref="W79:X79"/>
    <mergeCell ref="U120:V120"/>
    <mergeCell ref="E132:R132"/>
    <mergeCell ref="C134:R134"/>
    <mergeCell ref="C121:R121"/>
    <mergeCell ref="C132:D132"/>
    <mergeCell ref="C130:D130"/>
    <mergeCell ref="O77:O80"/>
    <mergeCell ref="O93:R93"/>
    <mergeCell ref="D81:D84"/>
    <mergeCell ref="S96:T96"/>
    <mergeCell ref="S90:T90"/>
    <mergeCell ref="S112:T112"/>
    <mergeCell ref="O108:R108"/>
    <mergeCell ref="S80:T80"/>
    <mergeCell ref="S81:T81"/>
    <mergeCell ref="E94:N94"/>
    <mergeCell ref="O104:O107"/>
    <mergeCell ref="S93:T93"/>
    <mergeCell ref="S79:T79"/>
    <mergeCell ref="W97:X97"/>
    <mergeCell ref="S78:T78"/>
    <mergeCell ref="O120:R120"/>
    <mergeCell ref="E117:R117"/>
    <mergeCell ref="C109:R109"/>
    <mergeCell ref="C114:D114"/>
    <mergeCell ref="E114:R114"/>
    <mergeCell ref="C115:D115"/>
    <mergeCell ref="E115:R115"/>
    <mergeCell ref="E113:R113"/>
    <mergeCell ref="C113:D113"/>
    <mergeCell ref="E110:R110"/>
    <mergeCell ref="C110:D110"/>
    <mergeCell ref="E111:R111"/>
    <mergeCell ref="C112:D112"/>
    <mergeCell ref="E112:R112"/>
    <mergeCell ref="C111:D111"/>
    <mergeCell ref="E116:N116"/>
    <mergeCell ref="A116:A117"/>
    <mergeCell ref="S150:T150"/>
    <mergeCell ref="H140:O140"/>
    <mergeCell ref="C136:R136"/>
    <mergeCell ref="D135:R135"/>
    <mergeCell ref="C129:D129"/>
    <mergeCell ref="C118:D118"/>
    <mergeCell ref="C117:D117"/>
    <mergeCell ref="E118:R118"/>
    <mergeCell ref="O116:R116"/>
    <mergeCell ref="C116:D116"/>
    <mergeCell ref="C128:D128"/>
    <mergeCell ref="S118:T118"/>
    <mergeCell ref="S116:T116"/>
    <mergeCell ref="C145:D145"/>
    <mergeCell ref="C140:D140"/>
    <mergeCell ref="C143:D143"/>
    <mergeCell ref="C119:D119"/>
    <mergeCell ref="E133:R133"/>
    <mergeCell ref="E128:R128"/>
    <mergeCell ref="E130:R130"/>
    <mergeCell ref="C131:D131"/>
    <mergeCell ref="E131:R131"/>
    <mergeCell ref="S121:T121"/>
    <mergeCell ref="U121:V121"/>
    <mergeCell ref="W120:X120"/>
    <mergeCell ref="W121:X121"/>
    <mergeCell ref="W130:X130"/>
    <mergeCell ref="W131:X131"/>
    <mergeCell ref="S136:T136"/>
    <mergeCell ref="U133:V133"/>
    <mergeCell ref="S133:T133"/>
    <mergeCell ref="S131:T131"/>
    <mergeCell ref="S120:T120"/>
    <mergeCell ref="W129:X129"/>
    <mergeCell ref="U129:V129"/>
    <mergeCell ref="U131:V131"/>
    <mergeCell ref="U132:V132"/>
    <mergeCell ref="W132:X132"/>
    <mergeCell ref="U124:V124"/>
    <mergeCell ref="W124:X124"/>
    <mergeCell ref="W134:X134"/>
    <mergeCell ref="U123:V123"/>
    <mergeCell ref="W123:X123"/>
    <mergeCell ref="W125:X125"/>
    <mergeCell ref="S126:T126"/>
    <mergeCell ref="U126:V126"/>
    <mergeCell ref="W126:X126"/>
    <mergeCell ref="U159:V159"/>
    <mergeCell ref="S159:T159"/>
    <mergeCell ref="U152:V152"/>
    <mergeCell ref="S155:T155"/>
    <mergeCell ref="S146:T146"/>
    <mergeCell ref="U146:V146"/>
    <mergeCell ref="S137:T137"/>
    <mergeCell ref="U137:V137"/>
    <mergeCell ref="U134:V134"/>
    <mergeCell ref="U136:V136"/>
    <mergeCell ref="S149:T149"/>
    <mergeCell ref="C124:D124"/>
    <mergeCell ref="H168:Q168"/>
    <mergeCell ref="W164:X164"/>
    <mergeCell ref="S164:T164"/>
    <mergeCell ref="S166:T166"/>
    <mergeCell ref="U166:V166"/>
    <mergeCell ref="W166:X166"/>
    <mergeCell ref="W168:X168"/>
    <mergeCell ref="U125:V125"/>
    <mergeCell ref="U164:V164"/>
    <mergeCell ref="S161:T161"/>
    <mergeCell ref="S163:T163"/>
    <mergeCell ref="E124:R124"/>
    <mergeCell ref="S168:T168"/>
    <mergeCell ref="U168:V168"/>
    <mergeCell ref="S154:T154"/>
    <mergeCell ref="S157:T157"/>
    <mergeCell ref="U160:V160"/>
    <mergeCell ref="U161:V161"/>
    <mergeCell ref="S127:T127"/>
    <mergeCell ref="U127:V127"/>
    <mergeCell ref="U163:V163"/>
    <mergeCell ref="C157:R157"/>
    <mergeCell ref="C159:R159"/>
    <mergeCell ref="W170:X170"/>
    <mergeCell ref="U170:V170"/>
    <mergeCell ref="C160:R160"/>
    <mergeCell ref="C165:R165"/>
    <mergeCell ref="C164:R164"/>
    <mergeCell ref="C163:R163"/>
    <mergeCell ref="C161:R161"/>
    <mergeCell ref="U165:V165"/>
    <mergeCell ref="W165:X165"/>
    <mergeCell ref="S165:T165"/>
    <mergeCell ref="W161:X161"/>
    <mergeCell ref="W163:X163"/>
    <mergeCell ref="W160:X160"/>
    <mergeCell ref="S160:T160"/>
    <mergeCell ref="C166:R166"/>
    <mergeCell ref="U162:V162"/>
    <mergeCell ref="W162:X162"/>
    <mergeCell ref="Z1:AA1"/>
    <mergeCell ref="Z2:AA2"/>
    <mergeCell ref="E2:I2"/>
    <mergeCell ref="E3:I3"/>
    <mergeCell ref="E4:I4"/>
    <mergeCell ref="Z3:AA3"/>
    <mergeCell ref="W33:X33"/>
    <mergeCell ref="E6:I6"/>
    <mergeCell ref="E7:I7"/>
    <mergeCell ref="E8:I8"/>
    <mergeCell ref="E10:O10"/>
    <mergeCell ref="E9:O9"/>
    <mergeCell ref="E11:O11"/>
    <mergeCell ref="Y7:Y8"/>
    <mergeCell ref="S6:T6"/>
    <mergeCell ref="U6:V6"/>
    <mergeCell ref="W6:X6"/>
    <mergeCell ref="W5:X5"/>
    <mergeCell ref="S33:T33"/>
    <mergeCell ref="U33:V33"/>
    <mergeCell ref="E28:O28"/>
    <mergeCell ref="S5:T5"/>
    <mergeCell ref="U5:V5"/>
    <mergeCell ref="E18:O18"/>
    <mergeCell ref="W56:X56"/>
    <mergeCell ref="U56:V56"/>
    <mergeCell ref="S16:T16"/>
    <mergeCell ref="E12:O12"/>
    <mergeCell ref="E13:O13"/>
    <mergeCell ref="E14:O14"/>
    <mergeCell ref="S8:T8"/>
    <mergeCell ref="U7:V7"/>
    <mergeCell ref="U8:V8"/>
    <mergeCell ref="W7:X7"/>
    <mergeCell ref="W8:X8"/>
    <mergeCell ref="E15:O15"/>
    <mergeCell ref="S7:T7"/>
    <mergeCell ref="W32:X32"/>
    <mergeCell ref="U32:V32"/>
    <mergeCell ref="S32:T32"/>
    <mergeCell ref="W40:X40"/>
    <mergeCell ref="U40:V40"/>
    <mergeCell ref="S40:T40"/>
    <mergeCell ref="W16:X16"/>
    <mergeCell ref="U16:V16"/>
    <mergeCell ref="E42:O42"/>
    <mergeCell ref="E41:O41"/>
    <mergeCell ref="E46:O46"/>
    <mergeCell ref="W57:X57"/>
    <mergeCell ref="S69:T69"/>
    <mergeCell ref="U69:V69"/>
    <mergeCell ref="W72:X72"/>
    <mergeCell ref="W69:X69"/>
    <mergeCell ref="W68:X68"/>
    <mergeCell ref="W66:X66"/>
    <mergeCell ref="S70:T70"/>
    <mergeCell ref="U73:V73"/>
    <mergeCell ref="W58:X58"/>
    <mergeCell ref="S72:T72"/>
    <mergeCell ref="S68:T68"/>
    <mergeCell ref="U68:V68"/>
    <mergeCell ref="U72:V72"/>
    <mergeCell ref="U66:V66"/>
    <mergeCell ref="S66:T66"/>
    <mergeCell ref="S58:T58"/>
    <mergeCell ref="U70:V70"/>
    <mergeCell ref="W70:X70"/>
    <mergeCell ref="W73:X73"/>
    <mergeCell ref="S73:T73"/>
    <mergeCell ref="E16:N16"/>
    <mergeCell ref="E35:O35"/>
    <mergeCell ref="E17:R17"/>
    <mergeCell ref="O16:R16"/>
    <mergeCell ref="E19:O19"/>
    <mergeCell ref="E20:O20"/>
    <mergeCell ref="E21:O21"/>
    <mergeCell ref="E22:O22"/>
    <mergeCell ref="E23:O23"/>
    <mergeCell ref="E32:N32"/>
    <mergeCell ref="O32:R32"/>
    <mergeCell ref="E27:O27"/>
    <mergeCell ref="E24:O24"/>
    <mergeCell ref="E25:O25"/>
    <mergeCell ref="E26:O26"/>
    <mergeCell ref="E29:O29"/>
    <mergeCell ref="E30:O30"/>
    <mergeCell ref="E31:O31"/>
    <mergeCell ref="S56:T56"/>
    <mergeCell ref="U58:V58"/>
    <mergeCell ref="C33:R33"/>
    <mergeCell ref="C71:P71"/>
    <mergeCell ref="S71:T71"/>
    <mergeCell ref="U71:V71"/>
    <mergeCell ref="W71:X71"/>
    <mergeCell ref="E34:O34"/>
    <mergeCell ref="E40:N40"/>
    <mergeCell ref="W60:X60"/>
    <mergeCell ref="U60:V60"/>
    <mergeCell ref="S60:T60"/>
    <mergeCell ref="D56:N56"/>
    <mergeCell ref="C59:R59"/>
    <mergeCell ref="O56:R56"/>
    <mergeCell ref="E50:O50"/>
    <mergeCell ref="E47:O47"/>
    <mergeCell ref="E48:O48"/>
    <mergeCell ref="E49:O49"/>
    <mergeCell ref="E43:O43"/>
    <mergeCell ref="E44:O44"/>
    <mergeCell ref="E45:O45"/>
    <mergeCell ref="S57:T57"/>
    <mergeCell ref="U57:V57"/>
    <mergeCell ref="W98:X98"/>
    <mergeCell ref="U93:V93"/>
    <mergeCell ref="U82:V82"/>
    <mergeCell ref="W82:X82"/>
    <mergeCell ref="S83:T83"/>
    <mergeCell ref="U83:V83"/>
    <mergeCell ref="W83:X83"/>
    <mergeCell ref="C73:N73"/>
    <mergeCell ref="U78:V78"/>
    <mergeCell ref="U80:V80"/>
    <mergeCell ref="W80:X80"/>
    <mergeCell ref="U81:V81"/>
    <mergeCell ref="W81:X81"/>
    <mergeCell ref="W74:X74"/>
    <mergeCell ref="U74:V74"/>
    <mergeCell ref="E75:N75"/>
    <mergeCell ref="W92:X92"/>
    <mergeCell ref="W85:X85"/>
    <mergeCell ref="W86:X86"/>
    <mergeCell ref="U87:V87"/>
    <mergeCell ref="W87:X87"/>
    <mergeCell ref="O89:O92"/>
    <mergeCell ref="W77:X77"/>
    <mergeCell ref="U77:V77"/>
    <mergeCell ref="U86:V86"/>
    <mergeCell ref="S92:T92"/>
    <mergeCell ref="U119:V119"/>
    <mergeCell ref="U84:V84"/>
    <mergeCell ref="W90:X90"/>
    <mergeCell ref="W89:X89"/>
    <mergeCell ref="W106:X106"/>
    <mergeCell ref="W107:X107"/>
    <mergeCell ref="W91:X91"/>
    <mergeCell ref="W99:X99"/>
    <mergeCell ref="W105:X105"/>
    <mergeCell ref="U100:V100"/>
    <mergeCell ref="U98:V98"/>
    <mergeCell ref="U99:V99"/>
    <mergeCell ref="W100:X100"/>
    <mergeCell ref="W109:X109"/>
    <mergeCell ref="W111:X111"/>
    <mergeCell ref="W113:X113"/>
    <mergeCell ref="U101:V101"/>
    <mergeCell ref="W101:X101"/>
    <mergeCell ref="W102:X102"/>
    <mergeCell ref="W84:X84"/>
    <mergeCell ref="U88:V88"/>
    <mergeCell ref="W88:X88"/>
    <mergeCell ref="W93:X93"/>
    <mergeCell ref="W96:X96"/>
    <mergeCell ref="U92:V92"/>
    <mergeCell ref="S85:T85"/>
    <mergeCell ref="S109:T109"/>
    <mergeCell ref="U109:V109"/>
    <mergeCell ref="U96:V96"/>
    <mergeCell ref="S111:T111"/>
    <mergeCell ref="S108:T108"/>
    <mergeCell ref="U108:V108"/>
    <mergeCell ref="U90:V90"/>
    <mergeCell ref="U89:V89"/>
    <mergeCell ref="S107:T107"/>
    <mergeCell ref="U107:V107"/>
    <mergeCell ref="S91:T91"/>
    <mergeCell ref="U91:V91"/>
    <mergeCell ref="S87:T87"/>
    <mergeCell ref="S88:T88"/>
    <mergeCell ref="U105:V105"/>
    <mergeCell ref="U85:V85"/>
    <mergeCell ref="U111:V111"/>
    <mergeCell ref="S102:T102"/>
    <mergeCell ref="U102:V102"/>
    <mergeCell ref="U106:V106"/>
    <mergeCell ref="W103:X103"/>
    <mergeCell ref="U113:V113"/>
    <mergeCell ref="U118:V118"/>
    <mergeCell ref="S114:T114"/>
    <mergeCell ref="U114:V114"/>
    <mergeCell ref="W114:X114"/>
    <mergeCell ref="S115:T115"/>
    <mergeCell ref="U115:V115"/>
    <mergeCell ref="W115:X115"/>
    <mergeCell ref="S104:T104"/>
    <mergeCell ref="U104:V104"/>
    <mergeCell ref="W104:X104"/>
    <mergeCell ref="U116:V116"/>
    <mergeCell ref="W116:X116"/>
    <mergeCell ref="U112:V112"/>
    <mergeCell ref="W112:X112"/>
    <mergeCell ref="W108:X108"/>
    <mergeCell ref="S105:T105"/>
    <mergeCell ref="S106:T106"/>
    <mergeCell ref="U103:V103"/>
    <mergeCell ref="C139:R139"/>
    <mergeCell ref="C151:R151"/>
    <mergeCell ref="C169:R169"/>
    <mergeCell ref="C167:R167"/>
    <mergeCell ref="C125:D125"/>
    <mergeCell ref="E125:R125"/>
    <mergeCell ref="H143:O143"/>
    <mergeCell ref="C141:D141"/>
    <mergeCell ref="H141:O141"/>
    <mergeCell ref="C142:D142"/>
    <mergeCell ref="H142:O142"/>
    <mergeCell ref="E142:G142"/>
    <mergeCell ref="C149:R149"/>
    <mergeCell ref="C127:N127"/>
    <mergeCell ref="O127:R127"/>
    <mergeCell ref="D154:R154"/>
    <mergeCell ref="D155:R155"/>
    <mergeCell ref="F156:R156"/>
    <mergeCell ref="C153:R153"/>
    <mergeCell ref="C150:R150"/>
    <mergeCell ref="W119:X119"/>
    <mergeCell ref="W118:X118"/>
    <mergeCell ref="S170:T170"/>
    <mergeCell ref="S152:T152"/>
    <mergeCell ref="E129:R129"/>
    <mergeCell ref="C120:N120"/>
    <mergeCell ref="C133:D133"/>
    <mergeCell ref="C152:R152"/>
    <mergeCell ref="C146:R146"/>
    <mergeCell ref="C138:R138"/>
    <mergeCell ref="E140:G140"/>
    <mergeCell ref="E141:G141"/>
    <mergeCell ref="E145:G145"/>
    <mergeCell ref="H145:O145"/>
    <mergeCell ref="E143:G143"/>
    <mergeCell ref="C137:R137"/>
    <mergeCell ref="C144:D144"/>
    <mergeCell ref="E144:G144"/>
    <mergeCell ref="H144:O144"/>
    <mergeCell ref="S129:T129"/>
    <mergeCell ref="S132:T132"/>
    <mergeCell ref="C170:R170"/>
    <mergeCell ref="C168:G168"/>
    <mergeCell ref="S162:T162"/>
    <mergeCell ref="S84:T84"/>
    <mergeCell ref="S82:T82"/>
    <mergeCell ref="S103:T103"/>
    <mergeCell ref="E119:R119"/>
    <mergeCell ref="S119:T119"/>
    <mergeCell ref="S138:T138"/>
    <mergeCell ref="S134:T134"/>
    <mergeCell ref="S125:T125"/>
    <mergeCell ref="S113:T113"/>
    <mergeCell ref="S98:T98"/>
    <mergeCell ref="S99:T99"/>
    <mergeCell ref="S100:T100"/>
    <mergeCell ref="S97:T97"/>
    <mergeCell ref="S89:T89"/>
    <mergeCell ref="S101:T101"/>
    <mergeCell ref="S86:T86"/>
    <mergeCell ref="C122:R122"/>
    <mergeCell ref="C123:D123"/>
    <mergeCell ref="E123:R123"/>
    <mergeCell ref="S123:T123"/>
    <mergeCell ref="S124:T124"/>
    <mergeCell ref="S130:T130"/>
    <mergeCell ref="C126:D126"/>
    <mergeCell ref="E126:R126"/>
    <mergeCell ref="W127:X127"/>
    <mergeCell ref="S156:T156"/>
    <mergeCell ref="U156:V156"/>
    <mergeCell ref="U154:V154"/>
    <mergeCell ref="U155:V155"/>
    <mergeCell ref="W156:X156"/>
    <mergeCell ref="W159:X159"/>
    <mergeCell ref="U157:V157"/>
    <mergeCell ref="W157:X157"/>
    <mergeCell ref="U149:V149"/>
    <mergeCell ref="W149:X149"/>
    <mergeCell ref="W133:X133"/>
    <mergeCell ref="U130:V130"/>
    <mergeCell ref="W148:X148"/>
    <mergeCell ref="W154:X154"/>
    <mergeCell ref="W155:X155"/>
    <mergeCell ref="W137:X137"/>
    <mergeCell ref="W150:X150"/>
    <mergeCell ref="W152:X152"/>
    <mergeCell ref="W138:X138"/>
    <mergeCell ref="W136:X136"/>
    <mergeCell ref="W146:X146"/>
    <mergeCell ref="U150:V150"/>
    <mergeCell ref="U138:V138"/>
  </mergeCells>
  <phoneticPr fontId="0" type="noConversion"/>
  <dataValidations disablePrompts="1" count="9">
    <dataValidation type="list" allowBlank="1" showInputMessage="1" showErrorMessage="1" sqref="H168 I158:Q158">
      <formula1>Activity</formula1>
    </dataValidation>
    <dataValidation type="list" allowBlank="1" showInputMessage="1" showErrorMessage="1" sqref="D129 C129:C133">
      <formula1>Commodity</formula1>
    </dataValidation>
    <dataValidation type="list" allowBlank="1" showInputMessage="1" showErrorMessage="1" sqref="E61:O65">
      <formula1>Fabrication</formula1>
    </dataValidation>
    <dataValidation type="list" allowBlank="1" showInputMessage="1" showErrorMessage="1" sqref="C77:C92 C96:C107">
      <formula1>Travel</formula1>
    </dataValidation>
    <dataValidation type="list" allowBlank="1" showInputMessage="1" showErrorMessage="1" sqref="E28:O31">
      <formula1>Student</formula1>
    </dataValidation>
    <dataValidation showDropDown="1" showInputMessage="1" showErrorMessage="1" sqref="D11"/>
    <dataValidation type="list" allowBlank="1" showInputMessage="1" showErrorMessage="1" sqref="E11:O15">
      <formula1>SeniorPersonnel1</formula1>
    </dataValidation>
    <dataValidation type="list" allowBlank="1" showInputMessage="1" showErrorMessage="1" sqref="C111:C116">
      <formula1>Contractual</formula1>
    </dataValidation>
    <dataValidation type="list" allowBlank="1" showInputMessage="1" showErrorMessage="1" sqref="E19:O25">
      <formula1>OtherPersonnel</formula1>
    </dataValidation>
  </dataValidations>
  <printOptions horizontalCentered="1"/>
  <pageMargins left="0.25" right="0.25" top="0.75" bottom="0.75" header="0.3" footer="0.3"/>
  <pageSetup scale="10" orientation="portrait"/>
  <headerFooter alignWithMargins="0">
    <oddHeader xml:space="preserve">&amp;C&amp;"Arial,Bold"&amp;14
UNIVERSITY OF ALASKA FAIRBANKS&amp;16
</oddHeader>
  </headerFooter>
  <ignoredErrors>
    <ignoredError sqref="Y167 R65 Y151 R168 T146 Y135 T109 Y153 Y169 R11 Y34 Y17:Y18 C16:C18 Y41 Y26:Y27 R28 R61 Y94:Y95 S94:X95 T77 S118:X118 S68:X68 T61:X61 T47:X50 T24:X28 T41:X42 T17:X19 T34:X35 T11:X11 S170:T170 T168 S169:X169 T166 S156:X156 T157:X157 S138:X138 S134:X134 S120:X120 S121:X121 S117:X117 S108:X108 S93:X93 S73:X73 S74:X74 S135:X136 T65:X65 S151:X151 S167:X167 S116:X116 S72:X72 V77 X77 T96 V96 X96 S153:X155 D154:I154 O154:R154" unlockedFormula="1"/>
  </ignoredErrors>
  <legacyDrawing r:id="rId1"/>
  <extLst>
    <ext xmlns:x14="http://schemas.microsoft.com/office/spreadsheetml/2009/9/main" uri="{CCE6A557-97BC-4b89-ADB6-D9C93CAAB3DF}">
      <x14:dataValidations xmlns:xm="http://schemas.microsoft.com/office/excel/2006/main" disablePrompts="1" count="3">
        <x14:dataValidation type="list" allowBlank="1" showInputMessage="1">
          <x14:formula1>
            <xm:f>'List selections - DO NOT DELETE'!$A$138:$A$150</xm:f>
          </x14:formula1>
          <xm:sqref>D28:D31</xm:sqref>
        </x14:dataValidation>
        <x14:dataValidation type="list" allowBlank="1" showInputMessage="1">
          <x14:formula1>
            <xm:f>'List selections - DO NOT DELETE'!$A$159:$A$177</xm:f>
          </x14:formula1>
          <xm:sqref>P28:P31</xm:sqref>
        </x14:dataValidation>
        <x14:dataValidation type="list" allowBlank="1" showInputMessage="1" showErrorMessage="1">
          <x14:formula1>
            <xm:f>'List selections - DO NOT DELETE'!$A$126:$A$135</xm:f>
          </x14:formula1>
          <xm:sqref>C123:D126</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BF393"/>
  <sheetViews>
    <sheetView zoomScale="72" zoomScaleNormal="72" workbookViewId="0">
      <pane xSplit="18" ySplit="8" topLeftCell="S9" activePane="bottomRight" state="frozen"/>
      <selection pane="topRight" activeCell="S1" sqref="S1"/>
      <selection pane="bottomLeft" activeCell="A11" sqref="A11"/>
      <selection pane="bottomRight" activeCell="S9" sqref="S9"/>
    </sheetView>
  </sheetViews>
  <sheetFormatPr defaultColWidth="20.83203125" defaultRowHeight="17.100000000000001" customHeight="1"/>
  <cols>
    <col min="1" max="1" width="8.33203125" style="48" customWidth="1"/>
    <col min="2" max="2" width="2" style="48" customWidth="1"/>
    <col min="3" max="3" width="34" style="38" customWidth="1"/>
    <col min="4" max="4" width="34.1640625" style="38" customWidth="1"/>
    <col min="5" max="7" width="6.33203125" style="38" customWidth="1"/>
    <col min="8" max="14" width="6.33203125" style="38" hidden="1" customWidth="1"/>
    <col min="15" max="15" width="17" style="38" customWidth="1"/>
    <col min="16" max="16" width="11.1640625" style="38" customWidth="1"/>
    <col min="17" max="17" width="13.1640625" style="38" customWidth="1"/>
    <col min="18" max="18" width="15" style="38" customWidth="1"/>
    <col min="19" max="19" width="8.33203125" style="252" customWidth="1"/>
    <col min="20" max="20" width="10.1640625" style="252" customWidth="1"/>
    <col min="21" max="21" width="8.33203125" style="64" customWidth="1"/>
    <col min="22" max="22" width="10.83203125" style="252" customWidth="1"/>
    <col min="23" max="23" width="8.33203125" style="64" customWidth="1"/>
    <col min="24" max="24" width="10.1640625" style="252" customWidth="1"/>
    <col min="25" max="25" width="14.6640625" style="64" bestFit="1" customWidth="1"/>
    <col min="26" max="26" width="8.33203125" style="252" customWidth="1"/>
    <col min="27" max="27" width="10.1640625" style="252" customWidth="1"/>
    <col min="28" max="28" width="8.33203125" style="64" customWidth="1"/>
    <col min="29" max="29" width="10.83203125" style="252" customWidth="1"/>
    <col min="30" max="30" width="8.33203125" style="64" customWidth="1"/>
    <col min="31" max="31" width="10.1640625" style="252" customWidth="1"/>
    <col min="32" max="32" width="14.6640625" style="64" bestFit="1" customWidth="1"/>
    <col min="33" max="33" width="8.33203125" style="252" customWidth="1"/>
    <col min="34" max="34" width="10.1640625" style="252" customWidth="1"/>
    <col min="35" max="35" width="8.33203125" style="64" customWidth="1"/>
    <col min="36" max="36" width="10.83203125" style="252" customWidth="1"/>
    <col min="37" max="37" width="8.33203125" style="64" customWidth="1"/>
    <col min="38" max="38" width="10.1640625" style="252" customWidth="1"/>
    <col min="39" max="39" width="14.6640625" style="64" bestFit="1" customWidth="1"/>
    <col min="40" max="40" width="8.33203125" style="252" customWidth="1"/>
    <col min="41" max="41" width="10.1640625" style="252" customWidth="1"/>
    <col min="42" max="42" width="8.33203125" style="64" customWidth="1"/>
    <col min="43" max="43" width="10.83203125" style="252" customWidth="1"/>
    <col min="44" max="44" width="8.33203125" style="64" customWidth="1"/>
    <col min="45" max="45" width="10.1640625" style="252" customWidth="1"/>
    <col min="46" max="46" width="14.6640625" style="64" bestFit="1" customWidth="1"/>
    <col min="47" max="47" width="8.33203125" style="252" customWidth="1"/>
    <col min="48" max="48" width="10.1640625" style="252" customWidth="1"/>
    <col min="49" max="49" width="8.33203125" style="64" customWidth="1"/>
    <col min="50" max="50" width="10.83203125" style="252" customWidth="1"/>
    <col min="51" max="51" width="8.33203125" style="64" customWidth="1"/>
    <col min="52" max="52" width="10.1640625" style="252" customWidth="1"/>
    <col min="53" max="53" width="14.6640625" style="64" bestFit="1" customWidth="1"/>
    <col min="54" max="56" width="12.1640625" style="30" customWidth="1"/>
    <col min="57" max="57" width="12.1640625" style="49" customWidth="1"/>
    <col min="58" max="58" width="4.33203125" style="30" customWidth="1"/>
    <col min="59" max="16384" width="20.83203125" style="38"/>
  </cols>
  <sheetData>
    <row r="1" spans="1:57" s="50" customFormat="1" ht="17.25" customHeight="1">
      <c r="A1" s="72"/>
      <c r="B1" s="72"/>
      <c r="C1" s="76" t="s">
        <v>175</v>
      </c>
      <c r="D1" s="617"/>
      <c r="E1" s="617"/>
      <c r="F1" s="617"/>
      <c r="G1" s="617"/>
      <c r="H1" s="617"/>
      <c r="I1" s="617"/>
      <c r="J1" s="617"/>
      <c r="K1" s="617"/>
      <c r="L1" s="617"/>
      <c r="M1" s="617"/>
      <c r="N1" s="617"/>
      <c r="O1" s="617"/>
      <c r="P1" s="617"/>
      <c r="Q1" s="617"/>
      <c r="R1" s="617"/>
      <c r="S1" s="466"/>
      <c r="T1" s="466"/>
      <c r="U1" s="466"/>
      <c r="V1" s="466"/>
      <c r="W1" s="466"/>
      <c r="X1" s="466"/>
      <c r="Y1" s="466"/>
      <c r="Z1" s="46"/>
      <c r="AA1" s="46"/>
      <c r="AB1" s="46"/>
      <c r="AC1" s="46"/>
      <c r="AD1" s="46"/>
      <c r="AE1" s="46"/>
      <c r="AF1" s="51"/>
      <c r="AG1" s="46"/>
      <c r="AH1" s="46"/>
      <c r="AI1" s="46"/>
      <c r="AJ1" s="46"/>
      <c r="AK1" s="46"/>
      <c r="AL1" s="46"/>
      <c r="AM1" s="51"/>
      <c r="AN1" s="46"/>
      <c r="AO1" s="46"/>
      <c r="AP1" s="46"/>
      <c r="AQ1" s="46"/>
      <c r="AR1" s="46"/>
      <c r="AS1" s="46"/>
      <c r="AT1" s="51"/>
      <c r="AU1" s="46"/>
      <c r="AV1" s="46"/>
      <c r="AW1" s="46"/>
      <c r="AX1" s="46"/>
      <c r="AY1" s="46"/>
      <c r="AZ1" s="46"/>
      <c r="BA1" s="51"/>
    </row>
    <row r="2" spans="1:57" s="50" customFormat="1" ht="17.25" customHeight="1">
      <c r="A2" s="458"/>
      <c r="B2" s="458"/>
      <c r="C2" s="455" t="s">
        <v>179</v>
      </c>
      <c r="D2" s="455"/>
      <c r="E2" s="605"/>
      <c r="F2" s="605"/>
      <c r="G2" s="605"/>
      <c r="H2" s="605"/>
      <c r="I2" s="605"/>
      <c r="J2" s="455"/>
      <c r="K2" s="455"/>
      <c r="L2" s="455"/>
      <c r="M2" s="455"/>
      <c r="N2" s="455"/>
      <c r="O2" s="455"/>
      <c r="P2" s="459"/>
      <c r="Q2" s="459"/>
      <c r="R2" s="459"/>
    </row>
    <row r="3" spans="1:57" s="50" customFormat="1" ht="17.25" customHeight="1">
      <c r="A3" s="72"/>
      <c r="B3" s="72"/>
      <c r="C3" s="73" t="s">
        <v>177</v>
      </c>
      <c r="D3" s="222"/>
      <c r="E3" s="634" t="s">
        <v>80</v>
      </c>
      <c r="F3" s="634"/>
      <c r="G3" s="634"/>
      <c r="H3" s="634"/>
      <c r="I3" s="634"/>
      <c r="J3" s="76"/>
      <c r="K3" s="76"/>
      <c r="L3" s="76"/>
      <c r="M3" s="76"/>
      <c r="N3" s="76"/>
      <c r="O3" s="76"/>
      <c r="P3" s="445"/>
      <c r="S3" s="857" t="str">
        <f>CONCATENATE(S6, " Total Budget")</f>
        <v>Dept #1 Total Budget</v>
      </c>
      <c r="T3" s="857"/>
      <c r="U3" s="857"/>
      <c r="V3" s="857"/>
      <c r="W3" s="857"/>
      <c r="X3" s="857"/>
      <c r="Y3" s="489">
        <f>Y379</f>
        <v>0</v>
      </c>
      <c r="Z3" s="861" t="str">
        <f>CONCATENATE(Z6, " Total Budget")</f>
        <v>Dept #2 Total Budget</v>
      </c>
      <c r="AA3" s="861"/>
      <c r="AB3" s="861"/>
      <c r="AC3" s="861"/>
      <c r="AD3" s="861"/>
      <c r="AE3" s="861"/>
      <c r="AF3" s="489">
        <f>AF379</f>
        <v>0</v>
      </c>
      <c r="AG3" s="861" t="str">
        <f>CONCATENATE(AG6, " Total Budget")</f>
        <v>Dept #3 Total Budget</v>
      </c>
      <c r="AH3" s="861"/>
      <c r="AI3" s="861"/>
      <c r="AJ3" s="861"/>
      <c r="AK3" s="861"/>
      <c r="AL3" s="861"/>
      <c r="AM3" s="489">
        <f>AM379</f>
        <v>0</v>
      </c>
      <c r="AN3" s="868" t="str">
        <f>CONCATENATE(AN6, " Total Budget")</f>
        <v>Dept #4 Total Budget</v>
      </c>
      <c r="AO3" s="868"/>
      <c r="AP3" s="868"/>
      <c r="AQ3" s="868"/>
      <c r="AR3" s="868"/>
      <c r="AS3" s="868"/>
      <c r="AT3" s="489">
        <f>AT379</f>
        <v>0</v>
      </c>
      <c r="AU3" s="861" t="str">
        <f>CONCATENATE(AU6, " Total Budget")</f>
        <v>Dept #5 Total Budget</v>
      </c>
      <c r="AV3" s="861"/>
      <c r="AW3" s="861"/>
      <c r="AX3" s="861"/>
      <c r="AY3" s="861"/>
      <c r="AZ3" s="861"/>
      <c r="BA3" s="489">
        <f>BA379</f>
        <v>0</v>
      </c>
      <c r="BE3" s="488">
        <f>BE379</f>
        <v>0</v>
      </c>
    </row>
    <row r="4" spans="1:57" s="50" customFormat="1" ht="17.25" customHeight="1">
      <c r="A4" s="72"/>
      <c r="B4" s="72"/>
      <c r="C4" s="90" t="s">
        <v>178</v>
      </c>
      <c r="D4" s="453"/>
      <c r="E4" s="634" t="s">
        <v>174</v>
      </c>
      <c r="F4" s="634"/>
      <c r="G4" s="634"/>
      <c r="H4" s="634"/>
      <c r="I4" s="634"/>
      <c r="J4" s="94"/>
      <c r="K4" s="94"/>
      <c r="L4" s="94"/>
      <c r="M4" s="94"/>
      <c r="N4" s="94"/>
      <c r="O4" s="73"/>
      <c r="P4" s="73"/>
      <c r="Q4" s="73"/>
      <c r="S4" s="658" t="s">
        <v>7</v>
      </c>
      <c r="T4" s="658"/>
      <c r="U4" s="658" t="s">
        <v>8</v>
      </c>
      <c r="V4" s="658"/>
      <c r="W4" s="658" t="s">
        <v>367</v>
      </c>
      <c r="X4" s="658"/>
      <c r="Y4" s="72" t="s">
        <v>411</v>
      </c>
      <c r="Z4" s="658" t="s">
        <v>7</v>
      </c>
      <c r="AA4" s="658"/>
      <c r="AB4" s="658" t="s">
        <v>8</v>
      </c>
      <c r="AC4" s="658"/>
      <c r="AD4" s="658" t="s">
        <v>367</v>
      </c>
      <c r="AE4" s="658"/>
      <c r="AF4" s="483" t="s">
        <v>411</v>
      </c>
      <c r="AG4" s="658" t="s">
        <v>7</v>
      </c>
      <c r="AH4" s="658"/>
      <c r="AI4" s="658" t="s">
        <v>8</v>
      </c>
      <c r="AJ4" s="658"/>
      <c r="AK4" s="658" t="s">
        <v>367</v>
      </c>
      <c r="AL4" s="658"/>
      <c r="AM4" s="483" t="s">
        <v>411</v>
      </c>
      <c r="AN4" s="658" t="s">
        <v>7</v>
      </c>
      <c r="AO4" s="658"/>
      <c r="AP4" s="658" t="s">
        <v>8</v>
      </c>
      <c r="AQ4" s="658"/>
      <c r="AR4" s="658" t="s">
        <v>367</v>
      </c>
      <c r="AS4" s="658"/>
      <c r="AT4" s="483" t="s">
        <v>411</v>
      </c>
      <c r="AU4" s="658" t="s">
        <v>7</v>
      </c>
      <c r="AV4" s="658"/>
      <c r="AW4" s="658" t="s">
        <v>8</v>
      </c>
      <c r="AX4" s="658"/>
      <c r="AY4" s="658" t="s">
        <v>367</v>
      </c>
      <c r="AZ4" s="658"/>
      <c r="BA4" s="483" t="s">
        <v>411</v>
      </c>
    </row>
    <row r="5" spans="1:57" s="50" customFormat="1" ht="17.25" customHeight="1">
      <c r="A5" s="72"/>
      <c r="B5" s="72"/>
      <c r="C5" s="90" t="s">
        <v>1</v>
      </c>
      <c r="D5" s="229">
        <f>BE379</f>
        <v>0</v>
      </c>
      <c r="E5" s="607"/>
      <c r="F5" s="607"/>
      <c r="G5" s="607"/>
      <c r="H5" s="607"/>
      <c r="I5" s="607"/>
      <c r="J5" s="222"/>
      <c r="K5" s="222"/>
      <c r="L5" s="222"/>
      <c r="M5" s="222"/>
      <c r="N5" s="222"/>
      <c r="O5" s="90"/>
      <c r="P5" s="90"/>
      <c r="Q5" s="90"/>
      <c r="R5" s="73"/>
      <c r="S5" s="659">
        <v>41090</v>
      </c>
      <c r="T5" s="659"/>
      <c r="U5" s="659">
        <v>41455</v>
      </c>
      <c r="V5" s="659"/>
      <c r="W5" s="659">
        <v>41820</v>
      </c>
      <c r="X5" s="659"/>
      <c r="Y5" s="230">
        <f>$D4</f>
        <v>0</v>
      </c>
      <c r="Z5" s="659">
        <v>41090</v>
      </c>
      <c r="AA5" s="659"/>
      <c r="AB5" s="659">
        <v>41455</v>
      </c>
      <c r="AC5" s="659"/>
      <c r="AD5" s="659">
        <v>41820</v>
      </c>
      <c r="AE5" s="659"/>
      <c r="AF5" s="230">
        <f>$D4</f>
        <v>0</v>
      </c>
      <c r="AG5" s="659">
        <v>41090</v>
      </c>
      <c r="AH5" s="659"/>
      <c r="AI5" s="659">
        <v>41455</v>
      </c>
      <c r="AJ5" s="659"/>
      <c r="AK5" s="659">
        <v>41820</v>
      </c>
      <c r="AL5" s="659"/>
      <c r="AM5" s="230">
        <f>$D4</f>
        <v>0</v>
      </c>
      <c r="AN5" s="659">
        <v>41090</v>
      </c>
      <c r="AO5" s="659"/>
      <c r="AP5" s="659">
        <v>41455</v>
      </c>
      <c r="AQ5" s="659"/>
      <c r="AR5" s="659">
        <v>41820</v>
      </c>
      <c r="AS5" s="659"/>
      <c r="AT5" s="230">
        <f>$D4</f>
        <v>0</v>
      </c>
      <c r="AU5" s="659">
        <v>41090</v>
      </c>
      <c r="AV5" s="659"/>
      <c r="AW5" s="659">
        <v>41455</v>
      </c>
      <c r="AX5" s="659"/>
      <c r="AY5" s="659">
        <v>41820</v>
      </c>
      <c r="AZ5" s="659"/>
      <c r="BA5" s="230">
        <f>$D4</f>
        <v>0</v>
      </c>
    </row>
    <row r="6" spans="1:57" s="270" customFormat="1" ht="17.25" customHeight="1">
      <c r="A6" s="265"/>
      <c r="B6" s="265"/>
      <c r="C6" s="266"/>
      <c r="D6" s="267"/>
      <c r="E6" s="851"/>
      <c r="F6" s="851"/>
      <c r="G6" s="851"/>
      <c r="H6" s="851"/>
      <c r="I6" s="851"/>
      <c r="J6" s="268"/>
      <c r="K6" s="268"/>
      <c r="L6" s="268"/>
      <c r="M6" s="268"/>
      <c r="N6" s="268"/>
      <c r="O6" s="267"/>
      <c r="P6" s="267"/>
      <c r="Q6" s="267"/>
      <c r="R6" s="269"/>
      <c r="S6" s="854" t="s">
        <v>129</v>
      </c>
      <c r="T6" s="855"/>
      <c r="U6" s="855"/>
      <c r="V6" s="855"/>
      <c r="W6" s="855"/>
      <c r="X6" s="855"/>
      <c r="Y6" s="856"/>
      <c r="Z6" s="858" t="s">
        <v>377</v>
      </c>
      <c r="AA6" s="859"/>
      <c r="AB6" s="859"/>
      <c r="AC6" s="859"/>
      <c r="AD6" s="859"/>
      <c r="AE6" s="859"/>
      <c r="AF6" s="860"/>
      <c r="AG6" s="862" t="s">
        <v>378</v>
      </c>
      <c r="AH6" s="863"/>
      <c r="AI6" s="863"/>
      <c r="AJ6" s="863"/>
      <c r="AK6" s="863"/>
      <c r="AL6" s="863"/>
      <c r="AM6" s="864"/>
      <c r="AN6" s="865" t="s">
        <v>379</v>
      </c>
      <c r="AO6" s="866"/>
      <c r="AP6" s="866"/>
      <c r="AQ6" s="866"/>
      <c r="AR6" s="866"/>
      <c r="AS6" s="866"/>
      <c r="AT6" s="867"/>
      <c r="AU6" s="869" t="s">
        <v>380</v>
      </c>
      <c r="AV6" s="870"/>
      <c r="AW6" s="870"/>
      <c r="AX6" s="870"/>
      <c r="AY6" s="870"/>
      <c r="AZ6" s="870"/>
      <c r="BA6" s="871"/>
      <c r="BB6" s="872" t="s">
        <v>130</v>
      </c>
      <c r="BC6" s="873"/>
      <c r="BD6" s="873"/>
      <c r="BE6" s="874"/>
    </row>
    <row r="7" spans="1:57" s="50" customFormat="1" ht="17.25" customHeight="1">
      <c r="A7" s="72"/>
      <c r="B7" s="72"/>
      <c r="C7" s="105"/>
      <c r="D7" s="90"/>
      <c r="E7" s="605"/>
      <c r="F7" s="605"/>
      <c r="G7" s="605"/>
      <c r="H7" s="605"/>
      <c r="I7" s="605"/>
      <c r="J7" s="76"/>
      <c r="K7" s="76"/>
      <c r="L7" s="76"/>
      <c r="M7" s="76"/>
      <c r="N7" s="76"/>
      <c r="O7" s="90"/>
      <c r="P7" s="90"/>
      <c r="Q7" s="90"/>
      <c r="R7" s="108"/>
      <c r="S7" s="842" t="s">
        <v>169</v>
      </c>
      <c r="T7" s="710"/>
      <c r="U7" s="842" t="s">
        <v>170</v>
      </c>
      <c r="V7" s="710"/>
      <c r="W7" s="842" t="s">
        <v>171</v>
      </c>
      <c r="X7" s="710"/>
      <c r="Y7" s="649" t="str">
        <f>CONCATENATE(S6," Total")</f>
        <v>Dept #1 Total</v>
      </c>
      <c r="Z7" s="842" t="s">
        <v>169</v>
      </c>
      <c r="AA7" s="710"/>
      <c r="AB7" s="842" t="s">
        <v>170</v>
      </c>
      <c r="AC7" s="710"/>
      <c r="AD7" s="842" t="s">
        <v>171</v>
      </c>
      <c r="AE7" s="710"/>
      <c r="AF7" s="649" t="str">
        <f>CONCATENATE(Z6," Total")</f>
        <v>Dept #2 Total</v>
      </c>
      <c r="AG7" s="842" t="s">
        <v>169</v>
      </c>
      <c r="AH7" s="710"/>
      <c r="AI7" s="842" t="s">
        <v>170</v>
      </c>
      <c r="AJ7" s="710"/>
      <c r="AK7" s="842" t="s">
        <v>171</v>
      </c>
      <c r="AL7" s="710"/>
      <c r="AM7" s="649" t="str">
        <f>CONCATENATE(AG6," Total")</f>
        <v>Dept #3 Total</v>
      </c>
      <c r="AN7" s="842" t="s">
        <v>169</v>
      </c>
      <c r="AO7" s="710"/>
      <c r="AP7" s="842" t="s">
        <v>170</v>
      </c>
      <c r="AQ7" s="710"/>
      <c r="AR7" s="842" t="s">
        <v>171</v>
      </c>
      <c r="AS7" s="710"/>
      <c r="AT7" s="649" t="str">
        <f>CONCATENATE(AN6," Total")</f>
        <v>Dept #4 Total</v>
      </c>
      <c r="AU7" s="842" t="s">
        <v>169</v>
      </c>
      <c r="AV7" s="710"/>
      <c r="AW7" s="842" t="s">
        <v>170</v>
      </c>
      <c r="AX7" s="710"/>
      <c r="AY7" s="842" t="s">
        <v>171</v>
      </c>
      <c r="AZ7" s="710"/>
      <c r="BA7" s="649" t="str">
        <f>CONCATENATE(AU6," Total")</f>
        <v>Dept #5 Total</v>
      </c>
      <c r="BB7" s="649" t="s">
        <v>169</v>
      </c>
      <c r="BC7" s="649" t="s">
        <v>170</v>
      </c>
      <c r="BD7" s="649" t="s">
        <v>171</v>
      </c>
      <c r="BE7" s="649" t="s">
        <v>2</v>
      </c>
    </row>
    <row r="8" spans="1:57" s="50" customFormat="1" ht="21.75" customHeight="1">
      <c r="A8" s="72" t="s">
        <v>300</v>
      </c>
      <c r="B8" s="72"/>
      <c r="C8" s="101" t="s">
        <v>116</v>
      </c>
      <c r="D8" s="102"/>
      <c r="E8" s="599"/>
      <c r="F8" s="599"/>
      <c r="G8" s="599"/>
      <c r="H8" s="599"/>
      <c r="I8" s="599"/>
      <c r="J8" s="102"/>
      <c r="K8" s="102"/>
      <c r="L8" s="102"/>
      <c r="M8" s="102"/>
      <c r="N8" s="102"/>
      <c r="O8" s="102"/>
      <c r="P8" s="102"/>
      <c r="Q8" s="102"/>
      <c r="R8" s="31"/>
      <c r="S8" s="603" t="s">
        <v>181</v>
      </c>
      <c r="T8" s="604"/>
      <c r="U8" s="603" t="s">
        <v>181</v>
      </c>
      <c r="V8" s="604"/>
      <c r="W8" s="603" t="s">
        <v>181</v>
      </c>
      <c r="X8" s="604"/>
      <c r="Y8" s="843"/>
      <c r="Z8" s="603" t="s">
        <v>181</v>
      </c>
      <c r="AA8" s="604"/>
      <c r="AB8" s="603" t="s">
        <v>181</v>
      </c>
      <c r="AC8" s="604"/>
      <c r="AD8" s="603" t="s">
        <v>181</v>
      </c>
      <c r="AE8" s="604"/>
      <c r="AF8" s="843"/>
      <c r="AG8" s="603" t="s">
        <v>181</v>
      </c>
      <c r="AH8" s="604"/>
      <c r="AI8" s="603" t="s">
        <v>181</v>
      </c>
      <c r="AJ8" s="604"/>
      <c r="AK8" s="603" t="s">
        <v>181</v>
      </c>
      <c r="AL8" s="604"/>
      <c r="AM8" s="843"/>
      <c r="AN8" s="603" t="s">
        <v>181</v>
      </c>
      <c r="AO8" s="604"/>
      <c r="AP8" s="603" t="s">
        <v>181</v>
      </c>
      <c r="AQ8" s="604"/>
      <c r="AR8" s="603" t="s">
        <v>181</v>
      </c>
      <c r="AS8" s="604"/>
      <c r="AT8" s="843"/>
      <c r="AU8" s="603" t="s">
        <v>181</v>
      </c>
      <c r="AV8" s="604"/>
      <c r="AW8" s="603" t="s">
        <v>181</v>
      </c>
      <c r="AX8" s="604"/>
      <c r="AY8" s="603" t="s">
        <v>181</v>
      </c>
      <c r="AZ8" s="604"/>
      <c r="BA8" s="843"/>
      <c r="BB8" s="841"/>
      <c r="BC8" s="841"/>
      <c r="BD8" s="841"/>
      <c r="BE8" s="844"/>
    </row>
    <row r="9" spans="1:57" s="50" customFormat="1" ht="15.75">
      <c r="A9" s="72">
        <v>1000</v>
      </c>
      <c r="B9" s="72"/>
      <c r="C9" s="104" t="s">
        <v>45</v>
      </c>
      <c r="D9" s="73"/>
      <c r="E9" s="601"/>
      <c r="F9" s="602"/>
      <c r="G9" s="602"/>
      <c r="H9" s="602"/>
      <c r="I9" s="602"/>
      <c r="J9" s="602"/>
      <c r="K9" s="602"/>
      <c r="L9" s="602"/>
      <c r="M9" s="602"/>
      <c r="N9" s="602"/>
      <c r="O9" s="602"/>
      <c r="P9" s="635" t="s">
        <v>180</v>
      </c>
      <c r="Q9" s="635" t="s">
        <v>172</v>
      </c>
      <c r="R9" s="704" t="s">
        <v>352</v>
      </c>
      <c r="S9" s="105"/>
      <c r="T9" s="106"/>
      <c r="U9" s="105"/>
      <c r="V9" s="106"/>
      <c r="W9" s="105"/>
      <c r="X9" s="106"/>
      <c r="Y9" s="110"/>
      <c r="Z9" s="105"/>
      <c r="AA9" s="106"/>
      <c r="AB9" s="105"/>
      <c r="AC9" s="106"/>
      <c r="AD9" s="105"/>
      <c r="AE9" s="106"/>
      <c r="AF9" s="110"/>
      <c r="AG9" s="105"/>
      <c r="AH9" s="106"/>
      <c r="AI9" s="105"/>
      <c r="AJ9" s="106"/>
      <c r="AK9" s="105"/>
      <c r="AL9" s="106"/>
      <c r="AM9" s="110"/>
      <c r="AN9" s="105"/>
      <c r="AO9" s="106"/>
      <c r="AP9" s="105"/>
      <c r="AQ9" s="106"/>
      <c r="AR9" s="105"/>
      <c r="AS9" s="106"/>
      <c r="AT9" s="110"/>
      <c r="AU9" s="105"/>
      <c r="AV9" s="106"/>
      <c r="AW9" s="105"/>
      <c r="AX9" s="106"/>
      <c r="AY9" s="105"/>
      <c r="AZ9" s="106"/>
      <c r="BA9" s="110"/>
      <c r="BB9" s="271"/>
      <c r="BC9" s="271"/>
      <c r="BD9" s="271"/>
      <c r="BE9" s="271"/>
    </row>
    <row r="10" spans="1:57" s="50" customFormat="1" ht="15" customHeight="1">
      <c r="A10" s="72"/>
      <c r="B10" s="72"/>
      <c r="C10" s="10" t="s">
        <v>176</v>
      </c>
      <c r="D10" s="64" t="s">
        <v>334</v>
      </c>
      <c r="E10" s="600"/>
      <c r="F10" s="600"/>
      <c r="G10" s="600"/>
      <c r="H10" s="600"/>
      <c r="I10" s="600"/>
      <c r="J10" s="600"/>
      <c r="K10" s="600"/>
      <c r="L10" s="600"/>
      <c r="M10" s="600"/>
      <c r="N10" s="600"/>
      <c r="O10" s="600"/>
      <c r="P10" s="601"/>
      <c r="Q10" s="601"/>
      <c r="R10" s="705"/>
      <c r="S10" s="109"/>
      <c r="T10" s="106"/>
      <c r="U10" s="109"/>
      <c r="V10" s="106"/>
      <c r="W10" s="109"/>
      <c r="X10" s="106"/>
      <c r="Y10" s="110"/>
      <c r="Z10" s="109"/>
      <c r="AA10" s="106"/>
      <c r="AB10" s="109"/>
      <c r="AC10" s="106"/>
      <c r="AD10" s="109"/>
      <c r="AE10" s="106"/>
      <c r="AF10" s="110"/>
      <c r="AG10" s="109"/>
      <c r="AH10" s="106"/>
      <c r="AI10" s="109"/>
      <c r="AJ10" s="106"/>
      <c r="AK10" s="109"/>
      <c r="AL10" s="106"/>
      <c r="AM10" s="110"/>
      <c r="AN10" s="109"/>
      <c r="AO10" s="106"/>
      <c r="AP10" s="109"/>
      <c r="AQ10" s="106"/>
      <c r="AR10" s="109"/>
      <c r="AS10" s="106"/>
      <c r="AT10" s="110"/>
      <c r="AU10" s="109"/>
      <c r="AV10" s="106"/>
      <c r="AW10" s="109"/>
      <c r="AX10" s="106"/>
      <c r="AY10" s="109"/>
      <c r="AZ10" s="106"/>
      <c r="BA10" s="110"/>
      <c r="BB10" s="271"/>
      <c r="BC10" s="271"/>
      <c r="BD10" s="271"/>
      <c r="BE10" s="271"/>
    </row>
    <row r="11" spans="1:57" ht="15" customHeight="1">
      <c r="C11" s="111">
        <f>S11+U11+W11+Z11+AB11+AD11+AG11+AI11+AK11+AN11+AP11+AR11+AU11+AW11+AY11</f>
        <v>0</v>
      </c>
      <c r="D11" s="64">
        <f>D2</f>
        <v>0</v>
      </c>
      <c r="E11" s="613" t="s">
        <v>335</v>
      </c>
      <c r="F11" s="613"/>
      <c r="G11" s="613"/>
      <c r="H11" s="613"/>
      <c r="I11" s="613"/>
      <c r="J11" s="613"/>
      <c r="K11" s="613"/>
      <c r="L11" s="613"/>
      <c r="M11" s="613"/>
      <c r="N11" s="613"/>
      <c r="O11" s="613"/>
      <c r="P11" s="112">
        <v>0</v>
      </c>
      <c r="Q11" s="113">
        <f t="shared" ref="Q11" si="0">VLOOKUP(E11,Leave_Benefits,2,0)</f>
        <v>0</v>
      </c>
      <c r="R11" s="65">
        <f t="shared" ref="R11" si="1">VLOOKUP(E11,Leave_Benefits,4,0)</f>
        <v>0</v>
      </c>
      <c r="S11" s="272">
        <v>0</v>
      </c>
      <c r="T11" s="273">
        <f>$P11*(1+$Q11)*(S11)</f>
        <v>0</v>
      </c>
      <c r="U11" s="272">
        <v>0</v>
      </c>
      <c r="V11" s="273">
        <f>$P11*(1+$Q11)*(U11)*$R11</f>
        <v>0</v>
      </c>
      <c r="W11" s="272">
        <v>0</v>
      </c>
      <c r="X11" s="273">
        <f>$P11*(1+$Q11)*(W11)*($R11^2)</f>
        <v>0</v>
      </c>
      <c r="Y11" s="274">
        <f>T11+V11+X11</f>
        <v>0</v>
      </c>
      <c r="Z11" s="275">
        <v>0</v>
      </c>
      <c r="AA11" s="276">
        <f>$P11*(1+$Q11)*(Z11)</f>
        <v>0</v>
      </c>
      <c r="AB11" s="275">
        <v>0</v>
      </c>
      <c r="AC11" s="276">
        <f>$P11*(1+$Q11)*(AB11)*$R11</f>
        <v>0</v>
      </c>
      <c r="AD11" s="275">
        <v>0</v>
      </c>
      <c r="AE11" s="276">
        <f>$P11*(1+$Q11)*(AD11)*($R11^2)</f>
        <v>0</v>
      </c>
      <c r="AF11" s="277">
        <f>AA11+AC11+AE11</f>
        <v>0</v>
      </c>
      <c r="AG11" s="278">
        <v>0</v>
      </c>
      <c r="AH11" s="279">
        <f>$P11*(1+$Q11)*(AG11)</f>
        <v>0</v>
      </c>
      <c r="AI11" s="278">
        <v>0</v>
      </c>
      <c r="AJ11" s="279">
        <f>$P11*(1+$Q11)*(AI11)*$R11</f>
        <v>0</v>
      </c>
      <c r="AK11" s="278">
        <v>0</v>
      </c>
      <c r="AL11" s="279">
        <f>$P11*(1+$Q11)*(AK11)*($R11^2)</f>
        <v>0</v>
      </c>
      <c r="AM11" s="280">
        <f>AH11+AJ11+AL11</f>
        <v>0</v>
      </c>
      <c r="AN11" s="281">
        <v>0</v>
      </c>
      <c r="AO11" s="282">
        <f>$P11*(1+$Q11)*(AN11)</f>
        <v>0</v>
      </c>
      <c r="AP11" s="281">
        <v>0</v>
      </c>
      <c r="AQ11" s="282">
        <f>$P11*(1+$Q11)*(AP11)*$R11</f>
        <v>0</v>
      </c>
      <c r="AR11" s="281">
        <v>0</v>
      </c>
      <c r="AS11" s="282">
        <f>$P11*(1+$Q11)*(AR11)*($R11^2)</f>
        <v>0</v>
      </c>
      <c r="AT11" s="283">
        <f>AO11+AQ11+AS11</f>
        <v>0</v>
      </c>
      <c r="AU11" s="284">
        <v>0</v>
      </c>
      <c r="AV11" s="285">
        <f>$P11*(1+$Q11)*(AU11)</f>
        <v>0</v>
      </c>
      <c r="AW11" s="284">
        <v>0</v>
      </c>
      <c r="AX11" s="285">
        <f>$P11*(1+$Q11)*(AW11)*$R11</f>
        <v>0</v>
      </c>
      <c r="AY11" s="284">
        <v>0</v>
      </c>
      <c r="AZ11" s="285">
        <f>$P11*(1+$Q11)*(AY11)*($R11^2)</f>
        <v>0</v>
      </c>
      <c r="BA11" s="469">
        <f>AV11+AX11+AZ11</f>
        <v>0</v>
      </c>
      <c r="BB11" s="470">
        <f>T11+AA11+AH11+AO11+AV11</f>
        <v>0</v>
      </c>
      <c r="BC11" s="470">
        <f>V11+AC11+AJ11+AQ11+AX11</f>
        <v>0</v>
      </c>
      <c r="BD11" s="470">
        <f>X11+AE11+AL11+AS11+AZ11</f>
        <v>0</v>
      </c>
      <c r="BE11" s="297">
        <f t="shared" ref="BE11:BE16" si="2">SUM(BB11:BD11)</f>
        <v>0</v>
      </c>
    </row>
    <row r="12" spans="1:57" ht="15" customHeight="1">
      <c r="C12" s="111">
        <f t="shared" ref="C12:C15" si="3">S12+U12+W12+Z12+AB12+AD12+AG12+AI12+AK12+AN12+AP12+AR12+AU12+AW12+AY12</f>
        <v>0</v>
      </c>
      <c r="D12" s="64"/>
      <c r="E12" s="613" t="s">
        <v>335</v>
      </c>
      <c r="F12" s="613"/>
      <c r="G12" s="613"/>
      <c r="H12" s="613"/>
      <c r="I12" s="613"/>
      <c r="J12" s="613"/>
      <c r="K12" s="613"/>
      <c r="L12" s="613"/>
      <c r="M12" s="613"/>
      <c r="N12" s="613"/>
      <c r="O12" s="613"/>
      <c r="P12" s="112">
        <v>0</v>
      </c>
      <c r="Q12" s="113">
        <f t="shared" ref="Q12:Q15" si="4">VLOOKUP(E12,Leave_Benefits,2,0)</f>
        <v>0</v>
      </c>
      <c r="R12" s="65">
        <f t="shared" ref="R12:R15" si="5">VLOOKUP(E12,Leave_Benefits,4,0)</f>
        <v>0</v>
      </c>
      <c r="S12" s="272">
        <v>0</v>
      </c>
      <c r="T12" s="273">
        <f t="shared" ref="T12:T15" si="6">$P12*(1+$Q12)*(S12)</f>
        <v>0</v>
      </c>
      <c r="U12" s="272">
        <v>0</v>
      </c>
      <c r="V12" s="273">
        <f t="shared" ref="V12:V15" si="7">$P12*(1+$Q12)*(U12)*$R12</f>
        <v>0</v>
      </c>
      <c r="W12" s="272">
        <v>0</v>
      </c>
      <c r="X12" s="273">
        <f t="shared" ref="X12:X15" si="8">$P12*(1+$Q12)*(W12)*($R12^2)</f>
        <v>0</v>
      </c>
      <c r="Y12" s="274">
        <f t="shared" ref="Y12:Y15" si="9">T12+V12+X12</f>
        <v>0</v>
      </c>
      <c r="Z12" s="275">
        <v>0</v>
      </c>
      <c r="AA12" s="276">
        <f t="shared" ref="AA12:AA15" si="10">$P12*(1+$Q12)*(Z12)</f>
        <v>0</v>
      </c>
      <c r="AB12" s="275">
        <v>0</v>
      </c>
      <c r="AC12" s="276">
        <f t="shared" ref="AC12:AC15" si="11">$P12*(1+$Q12)*(AB12)*$R12</f>
        <v>0</v>
      </c>
      <c r="AD12" s="275">
        <v>0</v>
      </c>
      <c r="AE12" s="276">
        <f t="shared" ref="AE12:AE15" si="12">$P12*(1+$Q12)*(AD12)*($R12^2)</f>
        <v>0</v>
      </c>
      <c r="AF12" s="277">
        <f t="shared" ref="AF12:AF15" si="13">AA12+AC12+AE12</f>
        <v>0</v>
      </c>
      <c r="AG12" s="278">
        <v>0</v>
      </c>
      <c r="AH12" s="279">
        <f t="shared" ref="AH12:AH15" si="14">$P12*(1+$Q12)*(AG12)</f>
        <v>0</v>
      </c>
      <c r="AI12" s="278">
        <v>0</v>
      </c>
      <c r="AJ12" s="279">
        <f t="shared" ref="AJ12:AJ15" si="15">$P12*(1+$Q12)*(AI12)*$R12</f>
        <v>0</v>
      </c>
      <c r="AK12" s="278">
        <v>0</v>
      </c>
      <c r="AL12" s="279">
        <f t="shared" ref="AL12:AL15" si="16">$P12*(1+$Q12)*(AK12)*($R12^2)</f>
        <v>0</v>
      </c>
      <c r="AM12" s="280">
        <f t="shared" ref="AM12:AM15" si="17">AH12+AJ12+AL12</f>
        <v>0</v>
      </c>
      <c r="AN12" s="281">
        <v>0</v>
      </c>
      <c r="AO12" s="282">
        <f t="shared" ref="AO12:AO15" si="18">$P12*(1+$Q12)*(AN12)</f>
        <v>0</v>
      </c>
      <c r="AP12" s="281">
        <v>0</v>
      </c>
      <c r="AQ12" s="282">
        <f t="shared" ref="AQ12:AQ15" si="19">$P12*(1+$Q12)*(AP12)*$R12</f>
        <v>0</v>
      </c>
      <c r="AR12" s="281">
        <v>0</v>
      </c>
      <c r="AS12" s="282">
        <f t="shared" ref="AS12:AS15" si="20">$P12*(1+$Q12)*(AR12)*($R12^2)</f>
        <v>0</v>
      </c>
      <c r="AT12" s="283">
        <f t="shared" ref="AT12:AT15" si="21">AO12+AQ12+AS12</f>
        <v>0</v>
      </c>
      <c r="AU12" s="284">
        <v>0</v>
      </c>
      <c r="AV12" s="285">
        <f t="shared" ref="AV12:AV15" si="22">$P12*(1+$Q12)*(AU12)</f>
        <v>0</v>
      </c>
      <c r="AW12" s="284">
        <v>0</v>
      </c>
      <c r="AX12" s="285">
        <f t="shared" ref="AX12:AX15" si="23">$P12*(1+$Q12)*(AW12)*$R12</f>
        <v>0</v>
      </c>
      <c r="AY12" s="284">
        <v>0</v>
      </c>
      <c r="AZ12" s="285">
        <f t="shared" ref="AZ12:AZ15" si="24">$P12*(1+$Q12)*(AY12)*($R12^2)</f>
        <v>0</v>
      </c>
      <c r="BA12" s="469">
        <f t="shared" ref="BA12:BA15" si="25">AV12+AX12+AZ12</f>
        <v>0</v>
      </c>
      <c r="BB12" s="470">
        <f t="shared" ref="BB12:BB15" si="26">T12+AA12+AH12+AO12+AV12</f>
        <v>0</v>
      </c>
      <c r="BC12" s="470">
        <f t="shared" ref="BC12:BC15" si="27">V12+AC12+AJ12+AQ12+AX12</f>
        <v>0</v>
      </c>
      <c r="BD12" s="470">
        <f t="shared" ref="BD12:BD15" si="28">X12+AE12+AL12+AS12+AZ12</f>
        <v>0</v>
      </c>
      <c r="BE12" s="297">
        <f t="shared" ref="BE12:BE15" si="29">SUM(BB12:BD12)</f>
        <v>0</v>
      </c>
    </row>
    <row r="13" spans="1:57" ht="15" customHeight="1">
      <c r="C13" s="111">
        <f t="shared" si="3"/>
        <v>0</v>
      </c>
      <c r="D13" s="64"/>
      <c r="E13" s="613" t="s">
        <v>335</v>
      </c>
      <c r="F13" s="613"/>
      <c r="G13" s="613"/>
      <c r="H13" s="613"/>
      <c r="I13" s="613"/>
      <c r="J13" s="613"/>
      <c r="K13" s="613"/>
      <c r="L13" s="613"/>
      <c r="M13" s="613"/>
      <c r="N13" s="613"/>
      <c r="O13" s="613"/>
      <c r="P13" s="112">
        <v>0</v>
      </c>
      <c r="Q13" s="113">
        <f t="shared" si="4"/>
        <v>0</v>
      </c>
      <c r="R13" s="65">
        <f t="shared" si="5"/>
        <v>0</v>
      </c>
      <c r="S13" s="272">
        <v>0</v>
      </c>
      <c r="T13" s="273">
        <f t="shared" si="6"/>
        <v>0</v>
      </c>
      <c r="U13" s="272">
        <v>0</v>
      </c>
      <c r="V13" s="273">
        <f t="shared" si="7"/>
        <v>0</v>
      </c>
      <c r="W13" s="272">
        <v>0</v>
      </c>
      <c r="X13" s="273">
        <f t="shared" si="8"/>
        <v>0</v>
      </c>
      <c r="Y13" s="274">
        <f t="shared" si="9"/>
        <v>0</v>
      </c>
      <c r="Z13" s="275">
        <v>0</v>
      </c>
      <c r="AA13" s="276">
        <f t="shared" si="10"/>
        <v>0</v>
      </c>
      <c r="AB13" s="275">
        <v>0</v>
      </c>
      <c r="AC13" s="276">
        <f t="shared" si="11"/>
        <v>0</v>
      </c>
      <c r="AD13" s="275">
        <v>0</v>
      </c>
      <c r="AE13" s="276">
        <f t="shared" si="12"/>
        <v>0</v>
      </c>
      <c r="AF13" s="277">
        <f t="shared" si="13"/>
        <v>0</v>
      </c>
      <c r="AG13" s="278">
        <v>0</v>
      </c>
      <c r="AH13" s="279">
        <f t="shared" si="14"/>
        <v>0</v>
      </c>
      <c r="AI13" s="278">
        <v>0</v>
      </c>
      <c r="AJ13" s="279">
        <f t="shared" si="15"/>
        <v>0</v>
      </c>
      <c r="AK13" s="278">
        <v>0</v>
      </c>
      <c r="AL13" s="279">
        <f t="shared" si="16"/>
        <v>0</v>
      </c>
      <c r="AM13" s="280">
        <f t="shared" si="17"/>
        <v>0</v>
      </c>
      <c r="AN13" s="281">
        <v>0</v>
      </c>
      <c r="AO13" s="282">
        <f t="shared" si="18"/>
        <v>0</v>
      </c>
      <c r="AP13" s="281">
        <v>0</v>
      </c>
      <c r="AQ13" s="282">
        <f t="shared" si="19"/>
        <v>0</v>
      </c>
      <c r="AR13" s="281">
        <v>0</v>
      </c>
      <c r="AS13" s="282">
        <f t="shared" si="20"/>
        <v>0</v>
      </c>
      <c r="AT13" s="283">
        <f t="shared" si="21"/>
        <v>0</v>
      </c>
      <c r="AU13" s="284">
        <v>0</v>
      </c>
      <c r="AV13" s="285">
        <f t="shared" si="22"/>
        <v>0</v>
      </c>
      <c r="AW13" s="284">
        <v>0</v>
      </c>
      <c r="AX13" s="285">
        <f t="shared" si="23"/>
        <v>0</v>
      </c>
      <c r="AY13" s="284">
        <v>0</v>
      </c>
      <c r="AZ13" s="285">
        <f t="shared" si="24"/>
        <v>0</v>
      </c>
      <c r="BA13" s="469">
        <f t="shared" si="25"/>
        <v>0</v>
      </c>
      <c r="BB13" s="470">
        <f t="shared" si="26"/>
        <v>0</v>
      </c>
      <c r="BC13" s="470">
        <f t="shared" si="27"/>
        <v>0</v>
      </c>
      <c r="BD13" s="470">
        <f t="shared" si="28"/>
        <v>0</v>
      </c>
      <c r="BE13" s="297">
        <f t="shared" si="29"/>
        <v>0</v>
      </c>
    </row>
    <row r="14" spans="1:57" ht="15" customHeight="1">
      <c r="C14" s="111">
        <f t="shared" si="3"/>
        <v>0</v>
      </c>
      <c r="D14" s="64"/>
      <c r="E14" s="613" t="s">
        <v>335</v>
      </c>
      <c r="F14" s="613"/>
      <c r="G14" s="613"/>
      <c r="H14" s="613"/>
      <c r="I14" s="613"/>
      <c r="J14" s="613"/>
      <c r="K14" s="613"/>
      <c r="L14" s="613"/>
      <c r="M14" s="613"/>
      <c r="N14" s="613"/>
      <c r="O14" s="613"/>
      <c r="P14" s="112">
        <v>0</v>
      </c>
      <c r="Q14" s="113">
        <f t="shared" si="4"/>
        <v>0</v>
      </c>
      <c r="R14" s="65">
        <f t="shared" si="5"/>
        <v>0</v>
      </c>
      <c r="S14" s="272">
        <v>0</v>
      </c>
      <c r="T14" s="273">
        <f t="shared" si="6"/>
        <v>0</v>
      </c>
      <c r="U14" s="272">
        <v>0</v>
      </c>
      <c r="V14" s="273">
        <f t="shared" si="7"/>
        <v>0</v>
      </c>
      <c r="W14" s="272">
        <v>0</v>
      </c>
      <c r="X14" s="273">
        <f t="shared" si="8"/>
        <v>0</v>
      </c>
      <c r="Y14" s="274">
        <f t="shared" si="9"/>
        <v>0</v>
      </c>
      <c r="Z14" s="275">
        <v>0</v>
      </c>
      <c r="AA14" s="276">
        <f t="shared" si="10"/>
        <v>0</v>
      </c>
      <c r="AB14" s="275">
        <v>0</v>
      </c>
      <c r="AC14" s="276">
        <f t="shared" si="11"/>
        <v>0</v>
      </c>
      <c r="AD14" s="275">
        <v>0</v>
      </c>
      <c r="AE14" s="276">
        <f t="shared" si="12"/>
        <v>0</v>
      </c>
      <c r="AF14" s="277">
        <f t="shared" si="13"/>
        <v>0</v>
      </c>
      <c r="AG14" s="278">
        <v>0</v>
      </c>
      <c r="AH14" s="279">
        <f t="shared" si="14"/>
        <v>0</v>
      </c>
      <c r="AI14" s="278">
        <v>0</v>
      </c>
      <c r="AJ14" s="279">
        <f t="shared" si="15"/>
        <v>0</v>
      </c>
      <c r="AK14" s="278">
        <v>0</v>
      </c>
      <c r="AL14" s="279">
        <f t="shared" si="16"/>
        <v>0</v>
      </c>
      <c r="AM14" s="280">
        <f t="shared" si="17"/>
        <v>0</v>
      </c>
      <c r="AN14" s="281">
        <v>0</v>
      </c>
      <c r="AO14" s="282">
        <f t="shared" si="18"/>
        <v>0</v>
      </c>
      <c r="AP14" s="281">
        <v>0</v>
      </c>
      <c r="AQ14" s="282">
        <f t="shared" si="19"/>
        <v>0</v>
      </c>
      <c r="AR14" s="281">
        <v>0</v>
      </c>
      <c r="AS14" s="282">
        <f t="shared" si="20"/>
        <v>0</v>
      </c>
      <c r="AT14" s="283">
        <f t="shared" si="21"/>
        <v>0</v>
      </c>
      <c r="AU14" s="284">
        <v>0</v>
      </c>
      <c r="AV14" s="285">
        <f t="shared" si="22"/>
        <v>0</v>
      </c>
      <c r="AW14" s="284">
        <v>0</v>
      </c>
      <c r="AX14" s="285">
        <f t="shared" si="23"/>
        <v>0</v>
      </c>
      <c r="AY14" s="284">
        <v>0</v>
      </c>
      <c r="AZ14" s="285">
        <f t="shared" si="24"/>
        <v>0</v>
      </c>
      <c r="BA14" s="469">
        <f t="shared" si="25"/>
        <v>0</v>
      </c>
      <c r="BB14" s="470">
        <f t="shared" si="26"/>
        <v>0</v>
      </c>
      <c r="BC14" s="470">
        <f t="shared" si="27"/>
        <v>0</v>
      </c>
      <c r="BD14" s="470">
        <f t="shared" si="28"/>
        <v>0</v>
      </c>
      <c r="BE14" s="297">
        <f t="shared" si="29"/>
        <v>0</v>
      </c>
    </row>
    <row r="15" spans="1:57" ht="15" customHeight="1">
      <c r="C15" s="111">
        <f t="shared" si="3"/>
        <v>0</v>
      </c>
      <c r="D15" s="64"/>
      <c r="E15" s="613" t="s">
        <v>335</v>
      </c>
      <c r="F15" s="613"/>
      <c r="G15" s="613"/>
      <c r="H15" s="613"/>
      <c r="I15" s="613"/>
      <c r="J15" s="613"/>
      <c r="K15" s="613"/>
      <c r="L15" s="613"/>
      <c r="M15" s="613"/>
      <c r="N15" s="613"/>
      <c r="O15" s="613"/>
      <c r="P15" s="112">
        <v>0</v>
      </c>
      <c r="Q15" s="113">
        <f t="shared" si="4"/>
        <v>0</v>
      </c>
      <c r="R15" s="65">
        <f t="shared" si="5"/>
        <v>0</v>
      </c>
      <c r="S15" s="272">
        <v>0</v>
      </c>
      <c r="T15" s="273">
        <f t="shared" si="6"/>
        <v>0</v>
      </c>
      <c r="U15" s="272">
        <v>0</v>
      </c>
      <c r="V15" s="273">
        <f t="shared" si="7"/>
        <v>0</v>
      </c>
      <c r="W15" s="272">
        <v>0</v>
      </c>
      <c r="X15" s="273">
        <f t="shared" si="8"/>
        <v>0</v>
      </c>
      <c r="Y15" s="274">
        <f t="shared" si="9"/>
        <v>0</v>
      </c>
      <c r="Z15" s="275">
        <v>0</v>
      </c>
      <c r="AA15" s="276">
        <f t="shared" si="10"/>
        <v>0</v>
      </c>
      <c r="AB15" s="275">
        <v>0</v>
      </c>
      <c r="AC15" s="276">
        <f t="shared" si="11"/>
        <v>0</v>
      </c>
      <c r="AD15" s="275">
        <v>0</v>
      </c>
      <c r="AE15" s="276">
        <f t="shared" si="12"/>
        <v>0</v>
      </c>
      <c r="AF15" s="277">
        <f t="shared" si="13"/>
        <v>0</v>
      </c>
      <c r="AG15" s="278">
        <v>0</v>
      </c>
      <c r="AH15" s="279">
        <f t="shared" si="14"/>
        <v>0</v>
      </c>
      <c r="AI15" s="278">
        <v>0</v>
      </c>
      <c r="AJ15" s="279">
        <f t="shared" si="15"/>
        <v>0</v>
      </c>
      <c r="AK15" s="278">
        <v>0</v>
      </c>
      <c r="AL15" s="279">
        <f t="shared" si="16"/>
        <v>0</v>
      </c>
      <c r="AM15" s="280">
        <f t="shared" si="17"/>
        <v>0</v>
      </c>
      <c r="AN15" s="281">
        <v>0</v>
      </c>
      <c r="AO15" s="282">
        <f t="shared" si="18"/>
        <v>0</v>
      </c>
      <c r="AP15" s="281">
        <v>0</v>
      </c>
      <c r="AQ15" s="282">
        <f t="shared" si="19"/>
        <v>0</v>
      </c>
      <c r="AR15" s="281">
        <v>0</v>
      </c>
      <c r="AS15" s="282">
        <f t="shared" si="20"/>
        <v>0</v>
      </c>
      <c r="AT15" s="283">
        <f t="shared" si="21"/>
        <v>0</v>
      </c>
      <c r="AU15" s="284">
        <v>0</v>
      </c>
      <c r="AV15" s="285">
        <f t="shared" si="22"/>
        <v>0</v>
      </c>
      <c r="AW15" s="284">
        <v>0</v>
      </c>
      <c r="AX15" s="285">
        <f t="shared" si="23"/>
        <v>0</v>
      </c>
      <c r="AY15" s="284">
        <v>0</v>
      </c>
      <c r="AZ15" s="285">
        <f t="shared" si="24"/>
        <v>0</v>
      </c>
      <c r="BA15" s="469">
        <f t="shared" si="25"/>
        <v>0</v>
      </c>
      <c r="BB15" s="487">
        <f t="shared" si="26"/>
        <v>0</v>
      </c>
      <c r="BC15" s="487">
        <f t="shared" si="27"/>
        <v>0</v>
      </c>
      <c r="BD15" s="487">
        <f t="shared" si="28"/>
        <v>0</v>
      </c>
      <c r="BE15" s="471">
        <f t="shared" si="29"/>
        <v>0</v>
      </c>
    </row>
    <row r="16" spans="1:57" s="50" customFormat="1" ht="15" customHeight="1">
      <c r="A16" s="72"/>
      <c r="B16" s="72"/>
      <c r="C16" s="118"/>
      <c r="D16" s="9"/>
      <c r="E16" s="631"/>
      <c r="F16" s="631"/>
      <c r="G16" s="631"/>
      <c r="H16" s="631"/>
      <c r="I16" s="631"/>
      <c r="J16" s="631"/>
      <c r="K16" s="631"/>
      <c r="L16" s="631"/>
      <c r="M16" s="631"/>
      <c r="N16" s="632"/>
      <c r="O16" s="627" t="s">
        <v>284</v>
      </c>
      <c r="P16" s="628"/>
      <c r="Q16" s="628"/>
      <c r="R16" s="629"/>
      <c r="S16" s="672">
        <f>SUM(T11:T15)</f>
        <v>0</v>
      </c>
      <c r="T16" s="673"/>
      <c r="U16" s="672">
        <f>SUM(V11:V15)</f>
        <v>0</v>
      </c>
      <c r="V16" s="673"/>
      <c r="W16" s="672">
        <f>SUM(X11:X15)</f>
        <v>0</v>
      </c>
      <c r="X16" s="673"/>
      <c r="Y16" s="119">
        <f>SUM(S16:X16)</f>
        <v>0</v>
      </c>
      <c r="Z16" s="672">
        <f>SUM(AA11:AA15)</f>
        <v>0</v>
      </c>
      <c r="AA16" s="673"/>
      <c r="AB16" s="672">
        <f>SUM(AC11:AC15)</f>
        <v>0</v>
      </c>
      <c r="AC16" s="673"/>
      <c r="AD16" s="672">
        <f>SUM(AE11:AE15)</f>
        <v>0</v>
      </c>
      <c r="AE16" s="673"/>
      <c r="AF16" s="119">
        <f>SUM(Z16:AE16)</f>
        <v>0</v>
      </c>
      <c r="AG16" s="672">
        <f>SUM(AH11:AH15)</f>
        <v>0</v>
      </c>
      <c r="AH16" s="673"/>
      <c r="AI16" s="672">
        <f>SUM(AJ11:AJ15)</f>
        <v>0</v>
      </c>
      <c r="AJ16" s="673"/>
      <c r="AK16" s="672">
        <f>SUM(AL11:AL15)</f>
        <v>0</v>
      </c>
      <c r="AL16" s="673"/>
      <c r="AM16" s="119">
        <f>SUM(AG16:AL16)</f>
        <v>0</v>
      </c>
      <c r="AN16" s="672">
        <f>SUM(AO11:AO15)</f>
        <v>0</v>
      </c>
      <c r="AO16" s="673"/>
      <c r="AP16" s="672">
        <f>SUM(AQ11:AQ15)</f>
        <v>0</v>
      </c>
      <c r="AQ16" s="673"/>
      <c r="AR16" s="672">
        <f>SUM(AS11:AS15)</f>
        <v>0</v>
      </c>
      <c r="AS16" s="673"/>
      <c r="AT16" s="119">
        <f>SUM(AN16:AS16)</f>
        <v>0</v>
      </c>
      <c r="AU16" s="672">
        <f>SUM(AV11:AV15)</f>
        <v>0</v>
      </c>
      <c r="AV16" s="673"/>
      <c r="AW16" s="672">
        <f>SUM(AX11:AX15)</f>
        <v>0</v>
      </c>
      <c r="AX16" s="673"/>
      <c r="AY16" s="672">
        <f>SUM(AZ11:AZ15)</f>
        <v>0</v>
      </c>
      <c r="AZ16" s="673"/>
      <c r="BA16" s="119">
        <f>SUM(AU16:AZ16)</f>
        <v>0</v>
      </c>
      <c r="BB16" s="468">
        <f t="shared" ref="BB16:BD16" si="30">SUM(BB11:BB15)</f>
        <v>0</v>
      </c>
      <c r="BC16" s="468">
        <f t="shared" si="30"/>
        <v>0</v>
      </c>
      <c r="BD16" s="468">
        <f t="shared" si="30"/>
        <v>0</v>
      </c>
      <c r="BE16" s="486">
        <f t="shared" si="2"/>
        <v>0</v>
      </c>
    </row>
    <row r="17" spans="1:58" s="50" customFormat="1" ht="15" customHeight="1">
      <c r="A17" s="72">
        <v>1000</v>
      </c>
      <c r="B17" s="72"/>
      <c r="C17" s="120" t="s">
        <v>46</v>
      </c>
      <c r="D17" s="73"/>
      <c r="E17" s="634"/>
      <c r="F17" s="564"/>
      <c r="G17" s="564"/>
      <c r="H17" s="564"/>
      <c r="I17" s="564"/>
      <c r="J17" s="564"/>
      <c r="K17" s="564"/>
      <c r="L17" s="564"/>
      <c r="M17" s="564"/>
      <c r="N17" s="564"/>
      <c r="O17" s="564"/>
      <c r="P17" s="564"/>
      <c r="Q17" s="564"/>
      <c r="R17" s="565"/>
      <c r="S17" s="121"/>
      <c r="T17" s="122"/>
      <c r="U17" s="121"/>
      <c r="V17" s="123"/>
      <c r="W17" s="121"/>
      <c r="X17" s="123"/>
      <c r="Y17" s="124"/>
      <c r="Z17" s="121"/>
      <c r="AA17" s="122"/>
      <c r="AB17" s="121"/>
      <c r="AC17" s="123"/>
      <c r="AD17" s="121"/>
      <c r="AE17" s="123"/>
      <c r="AF17" s="124"/>
      <c r="AG17" s="121"/>
      <c r="AH17" s="122"/>
      <c r="AI17" s="121"/>
      <c r="AJ17" s="123"/>
      <c r="AK17" s="121"/>
      <c r="AL17" s="123"/>
      <c r="AM17" s="124"/>
      <c r="AN17" s="121"/>
      <c r="AO17" s="122"/>
      <c r="AP17" s="121"/>
      <c r="AQ17" s="123"/>
      <c r="AR17" s="121"/>
      <c r="AS17" s="123"/>
      <c r="AT17" s="124"/>
      <c r="AU17" s="121"/>
      <c r="AV17" s="122"/>
      <c r="AW17" s="121"/>
      <c r="AX17" s="123"/>
      <c r="AY17" s="121"/>
      <c r="AZ17" s="123"/>
      <c r="BA17" s="124"/>
      <c r="BB17" s="300"/>
      <c r="BC17" s="300"/>
      <c r="BD17" s="300"/>
      <c r="BE17" s="271"/>
    </row>
    <row r="18" spans="1:58" s="50" customFormat="1" ht="15" customHeight="1">
      <c r="A18" s="72"/>
      <c r="B18" s="72"/>
      <c r="C18" s="10" t="s">
        <v>176</v>
      </c>
      <c r="D18" s="64"/>
      <c r="E18" s="601"/>
      <c r="F18" s="633"/>
      <c r="G18" s="633"/>
      <c r="H18" s="633"/>
      <c r="I18" s="633"/>
      <c r="J18" s="633"/>
      <c r="K18" s="633"/>
      <c r="L18" s="633"/>
      <c r="M18" s="633"/>
      <c r="N18" s="633"/>
      <c r="O18" s="633"/>
      <c r="P18" s="11"/>
      <c r="Q18" s="86"/>
      <c r="R18" s="108"/>
      <c r="S18" s="121"/>
      <c r="T18" s="122"/>
      <c r="U18" s="121"/>
      <c r="V18" s="123"/>
      <c r="W18" s="121"/>
      <c r="X18" s="123"/>
      <c r="Y18" s="124"/>
      <c r="Z18" s="121"/>
      <c r="AA18" s="122"/>
      <c r="AB18" s="121"/>
      <c r="AC18" s="123"/>
      <c r="AD18" s="121"/>
      <c r="AE18" s="123"/>
      <c r="AF18" s="124"/>
      <c r="AG18" s="121"/>
      <c r="AH18" s="122"/>
      <c r="AI18" s="121"/>
      <c r="AJ18" s="123"/>
      <c r="AK18" s="121"/>
      <c r="AL18" s="123"/>
      <c r="AM18" s="124"/>
      <c r="AN18" s="121"/>
      <c r="AO18" s="122"/>
      <c r="AP18" s="121"/>
      <c r="AQ18" s="123"/>
      <c r="AR18" s="121"/>
      <c r="AS18" s="123"/>
      <c r="AT18" s="124"/>
      <c r="AU18" s="121"/>
      <c r="AV18" s="122"/>
      <c r="AW18" s="121"/>
      <c r="AX18" s="123"/>
      <c r="AY18" s="121"/>
      <c r="AZ18" s="123"/>
      <c r="BA18" s="124"/>
      <c r="BB18" s="300"/>
      <c r="BC18" s="300"/>
      <c r="BD18" s="300"/>
      <c r="BE18" s="271"/>
    </row>
    <row r="19" spans="1:58" s="50" customFormat="1" ht="15" customHeight="1">
      <c r="A19" s="72"/>
      <c r="B19" s="72"/>
      <c r="C19" s="111">
        <f>S19+U19+W19+Z19+AB19+AD19+AG19+AI19+AK19+AN19+AP19+AR19+AU19+AW19+AY19</f>
        <v>0</v>
      </c>
      <c r="D19" s="64"/>
      <c r="E19" s="613" t="s">
        <v>335</v>
      </c>
      <c r="F19" s="613"/>
      <c r="G19" s="613"/>
      <c r="H19" s="613"/>
      <c r="I19" s="613"/>
      <c r="J19" s="613"/>
      <c r="K19" s="613"/>
      <c r="L19" s="613"/>
      <c r="M19" s="613"/>
      <c r="N19" s="613"/>
      <c r="O19" s="613"/>
      <c r="P19" s="112">
        <v>0</v>
      </c>
      <c r="Q19" s="113">
        <f t="shared" ref="Q19:Q25" si="31">VLOOKUP(E19,Leave_Benefits,2,0)</f>
        <v>0</v>
      </c>
      <c r="R19" s="65">
        <f t="shared" ref="R19:R25" si="32">VLOOKUP(E19,Leave_Benefits,4,0)</f>
        <v>0</v>
      </c>
      <c r="S19" s="114">
        <v>0</v>
      </c>
      <c r="T19" s="115">
        <f>$P19*(1+$Q19)*(S19)</f>
        <v>0</v>
      </c>
      <c r="U19" s="114">
        <v>0</v>
      </c>
      <c r="V19" s="115">
        <f>$P19*(1+$Q19)*(U19)*$R19</f>
        <v>0</v>
      </c>
      <c r="W19" s="114">
        <v>0</v>
      </c>
      <c r="X19" s="115">
        <f>$P19*(1+$Q19)*(W19)*($R19^2)</f>
        <v>0</v>
      </c>
      <c r="Y19" s="274">
        <f t="shared" ref="Y19:Y25" si="33">T19+V19+X19</f>
        <v>0</v>
      </c>
      <c r="Z19" s="275">
        <v>0</v>
      </c>
      <c r="AA19" s="276">
        <f>$P19*(1+$Q19)*(Z19)</f>
        <v>0</v>
      </c>
      <c r="AB19" s="275">
        <v>0</v>
      </c>
      <c r="AC19" s="276">
        <f>$P19*(1+$Q19)*(AB19)*$R19</f>
        <v>0</v>
      </c>
      <c r="AD19" s="275">
        <v>0</v>
      </c>
      <c r="AE19" s="276">
        <f>$P19*(1+$Q19)*(AD19)*($R19^2)</f>
        <v>0</v>
      </c>
      <c r="AF19" s="277">
        <f t="shared" ref="AF19:AF25" si="34">AA19+AC19+AE19</f>
        <v>0</v>
      </c>
      <c r="AG19" s="278">
        <v>0</v>
      </c>
      <c r="AH19" s="279">
        <f>$P19*(1+$Q19)*(AG19)</f>
        <v>0</v>
      </c>
      <c r="AI19" s="278">
        <v>0</v>
      </c>
      <c r="AJ19" s="279">
        <f>$P19*(1+$Q19)*(AI19)*$R19</f>
        <v>0</v>
      </c>
      <c r="AK19" s="278">
        <v>0</v>
      </c>
      <c r="AL19" s="279">
        <f>$P19*(1+$Q19)*(AK19)*($R19^2)</f>
        <v>0</v>
      </c>
      <c r="AM19" s="280">
        <f t="shared" ref="AM19:AM25" si="35">AH19+AJ19+AL19</f>
        <v>0</v>
      </c>
      <c r="AN19" s="281">
        <v>0</v>
      </c>
      <c r="AO19" s="282">
        <f>$P19*(1+$Q19)*(AN19)</f>
        <v>0</v>
      </c>
      <c r="AP19" s="281">
        <v>0</v>
      </c>
      <c r="AQ19" s="282">
        <f>$P19*(1+$Q19)*(AP19)*$R19</f>
        <v>0</v>
      </c>
      <c r="AR19" s="281">
        <v>0</v>
      </c>
      <c r="AS19" s="282">
        <f>$P19*(1+$Q19)*(AR19)*($R19^2)</f>
        <v>0</v>
      </c>
      <c r="AT19" s="283">
        <f t="shared" ref="AT19:AT25" si="36">AO19+AQ19+AS19</f>
        <v>0</v>
      </c>
      <c r="AU19" s="284">
        <v>0</v>
      </c>
      <c r="AV19" s="285">
        <f>$P19*(1+$Q19)*(AU19)</f>
        <v>0</v>
      </c>
      <c r="AW19" s="284">
        <v>0</v>
      </c>
      <c r="AX19" s="285">
        <f>$P19*(1+$Q19)*(AW19)*$R19</f>
        <v>0</v>
      </c>
      <c r="AY19" s="284">
        <v>0</v>
      </c>
      <c r="AZ19" s="285">
        <f>$P19*(1+$Q19)*(AY19)*($R19^2)</f>
        <v>0</v>
      </c>
      <c r="BA19" s="469">
        <f t="shared" ref="BA19:BA25" si="37">AV19+AX19+AZ19</f>
        <v>0</v>
      </c>
      <c r="BB19" s="470">
        <f t="shared" ref="BB19:BB25" si="38">T19+AA19+AH19+AO19+AV19</f>
        <v>0</v>
      </c>
      <c r="BC19" s="470">
        <f t="shared" ref="BC19:BC25" si="39">V19+AC19+AJ19+AQ19+AX19</f>
        <v>0</v>
      </c>
      <c r="BD19" s="470">
        <f t="shared" ref="BD19:BD25" si="40">X19+AE19+AL19+AS19+AZ19</f>
        <v>0</v>
      </c>
      <c r="BE19" s="297">
        <f t="shared" ref="BE19:BE25" si="41">SUM(BB19:BD19)</f>
        <v>0</v>
      </c>
    </row>
    <row r="20" spans="1:58" s="50" customFormat="1" ht="15" customHeight="1">
      <c r="A20" s="72"/>
      <c r="B20" s="72"/>
      <c r="C20" s="111">
        <f t="shared" ref="C20:C25" si="42">S20+U20+W20+Z20+AB20+AD20+AG20+AI20+AK20+AN20+AP20+AR20+AU20+AW20+AY20</f>
        <v>0</v>
      </c>
      <c r="D20" s="64"/>
      <c r="E20" s="613" t="s">
        <v>335</v>
      </c>
      <c r="F20" s="613"/>
      <c r="G20" s="613"/>
      <c r="H20" s="613"/>
      <c r="I20" s="613"/>
      <c r="J20" s="613"/>
      <c r="K20" s="613"/>
      <c r="L20" s="613"/>
      <c r="M20" s="613"/>
      <c r="N20" s="613"/>
      <c r="O20" s="613"/>
      <c r="P20" s="112">
        <v>0</v>
      </c>
      <c r="Q20" s="113">
        <f t="shared" si="31"/>
        <v>0</v>
      </c>
      <c r="R20" s="65">
        <f t="shared" si="32"/>
        <v>0</v>
      </c>
      <c r="S20" s="114">
        <v>0</v>
      </c>
      <c r="T20" s="115">
        <f t="shared" ref="T20:T23" si="43">$P20*(1+$Q20)*(S20)</f>
        <v>0</v>
      </c>
      <c r="U20" s="114">
        <v>0</v>
      </c>
      <c r="V20" s="115">
        <f t="shared" ref="V20:V23" si="44">$P20*(1+$Q20)*(U20)*$R20</f>
        <v>0</v>
      </c>
      <c r="W20" s="114">
        <v>0</v>
      </c>
      <c r="X20" s="115">
        <f t="shared" ref="X20:X23" si="45">$P20*(1+$Q20)*(W20)*($R20^2)</f>
        <v>0</v>
      </c>
      <c r="Y20" s="274">
        <f t="shared" si="33"/>
        <v>0</v>
      </c>
      <c r="Z20" s="275">
        <v>0</v>
      </c>
      <c r="AA20" s="276">
        <f t="shared" ref="AA20:AA25" si="46">$P20*(1+$Q20)*(Z20)</f>
        <v>0</v>
      </c>
      <c r="AB20" s="275">
        <v>0</v>
      </c>
      <c r="AC20" s="276">
        <f t="shared" ref="AC20:AC25" si="47">$P20*(1+$Q20)*(AB20)*$R20</f>
        <v>0</v>
      </c>
      <c r="AD20" s="275">
        <v>0</v>
      </c>
      <c r="AE20" s="276">
        <f t="shared" ref="AE20:AE25" si="48">$P20*(1+$Q20)*(AD20)*($R20^2)</f>
        <v>0</v>
      </c>
      <c r="AF20" s="277">
        <f t="shared" si="34"/>
        <v>0</v>
      </c>
      <c r="AG20" s="278">
        <v>0</v>
      </c>
      <c r="AH20" s="279">
        <f t="shared" ref="AH20:AH25" si="49">$P20*(1+$Q20)*(AG20)</f>
        <v>0</v>
      </c>
      <c r="AI20" s="278">
        <v>0</v>
      </c>
      <c r="AJ20" s="279">
        <f t="shared" ref="AJ20:AJ25" si="50">$P20*(1+$Q20)*(AI20)*$R20</f>
        <v>0</v>
      </c>
      <c r="AK20" s="278">
        <v>0</v>
      </c>
      <c r="AL20" s="279">
        <f t="shared" ref="AL20:AL25" si="51">$P20*(1+$Q20)*(AK20)*($R20^2)</f>
        <v>0</v>
      </c>
      <c r="AM20" s="280">
        <f t="shared" si="35"/>
        <v>0</v>
      </c>
      <c r="AN20" s="281">
        <v>0</v>
      </c>
      <c r="AO20" s="282">
        <f t="shared" ref="AO20:AO25" si="52">$P20*(1+$Q20)*(AN20)</f>
        <v>0</v>
      </c>
      <c r="AP20" s="281">
        <v>0</v>
      </c>
      <c r="AQ20" s="282">
        <f t="shared" ref="AQ20:AQ25" si="53">$P20*(1+$Q20)*(AP20)*$R20</f>
        <v>0</v>
      </c>
      <c r="AR20" s="281">
        <v>0</v>
      </c>
      <c r="AS20" s="282">
        <f t="shared" ref="AS20:AS25" si="54">$P20*(1+$Q20)*(AR20)*($R20^2)</f>
        <v>0</v>
      </c>
      <c r="AT20" s="283">
        <f t="shared" si="36"/>
        <v>0</v>
      </c>
      <c r="AU20" s="284">
        <v>0</v>
      </c>
      <c r="AV20" s="285">
        <f t="shared" ref="AV20:AV25" si="55">$P20*(1+$Q20)*(AU20)</f>
        <v>0</v>
      </c>
      <c r="AW20" s="284">
        <v>0</v>
      </c>
      <c r="AX20" s="285">
        <f t="shared" ref="AX20:AX25" si="56">$P20*(1+$Q20)*(AW20)*$R20</f>
        <v>0</v>
      </c>
      <c r="AY20" s="284">
        <v>0</v>
      </c>
      <c r="AZ20" s="285">
        <f t="shared" ref="AZ20:AZ25" si="57">$P20*(1+$Q20)*(AY20)*($R20^2)</f>
        <v>0</v>
      </c>
      <c r="BA20" s="469">
        <f t="shared" si="37"/>
        <v>0</v>
      </c>
      <c r="BB20" s="470">
        <f t="shared" si="38"/>
        <v>0</v>
      </c>
      <c r="BC20" s="470">
        <f t="shared" si="39"/>
        <v>0</v>
      </c>
      <c r="BD20" s="470">
        <f t="shared" si="40"/>
        <v>0</v>
      </c>
      <c r="BE20" s="297">
        <f t="shared" si="41"/>
        <v>0</v>
      </c>
    </row>
    <row r="21" spans="1:58" s="50" customFormat="1" ht="15" customHeight="1">
      <c r="A21" s="72"/>
      <c r="B21" s="72"/>
      <c r="C21" s="111">
        <f t="shared" si="42"/>
        <v>0</v>
      </c>
      <c r="D21" s="64"/>
      <c r="E21" s="613" t="s">
        <v>335</v>
      </c>
      <c r="F21" s="613"/>
      <c r="G21" s="613"/>
      <c r="H21" s="613"/>
      <c r="I21" s="613"/>
      <c r="J21" s="613"/>
      <c r="K21" s="613"/>
      <c r="L21" s="613"/>
      <c r="M21" s="613"/>
      <c r="N21" s="613"/>
      <c r="O21" s="613"/>
      <c r="P21" s="112">
        <v>0</v>
      </c>
      <c r="Q21" s="113">
        <f t="shared" si="31"/>
        <v>0</v>
      </c>
      <c r="R21" s="65">
        <f t="shared" si="32"/>
        <v>0</v>
      </c>
      <c r="S21" s="114">
        <v>0</v>
      </c>
      <c r="T21" s="115">
        <f t="shared" si="43"/>
        <v>0</v>
      </c>
      <c r="U21" s="114">
        <v>0</v>
      </c>
      <c r="V21" s="115">
        <f t="shared" si="44"/>
        <v>0</v>
      </c>
      <c r="W21" s="114">
        <v>0</v>
      </c>
      <c r="X21" s="115">
        <f t="shared" si="45"/>
        <v>0</v>
      </c>
      <c r="Y21" s="274">
        <f t="shared" si="33"/>
        <v>0</v>
      </c>
      <c r="Z21" s="275">
        <v>0</v>
      </c>
      <c r="AA21" s="276">
        <f t="shared" si="46"/>
        <v>0</v>
      </c>
      <c r="AB21" s="275">
        <v>0</v>
      </c>
      <c r="AC21" s="276">
        <f t="shared" si="47"/>
        <v>0</v>
      </c>
      <c r="AD21" s="275">
        <v>0</v>
      </c>
      <c r="AE21" s="276">
        <f t="shared" si="48"/>
        <v>0</v>
      </c>
      <c r="AF21" s="277">
        <f t="shared" si="34"/>
        <v>0</v>
      </c>
      <c r="AG21" s="278">
        <v>0</v>
      </c>
      <c r="AH21" s="279">
        <f t="shared" si="49"/>
        <v>0</v>
      </c>
      <c r="AI21" s="278">
        <v>0</v>
      </c>
      <c r="AJ21" s="279">
        <f t="shared" si="50"/>
        <v>0</v>
      </c>
      <c r="AK21" s="278">
        <v>0</v>
      </c>
      <c r="AL21" s="279">
        <f t="shared" si="51"/>
        <v>0</v>
      </c>
      <c r="AM21" s="280">
        <f t="shared" si="35"/>
        <v>0</v>
      </c>
      <c r="AN21" s="281">
        <v>0</v>
      </c>
      <c r="AO21" s="282">
        <f t="shared" si="52"/>
        <v>0</v>
      </c>
      <c r="AP21" s="281">
        <v>0</v>
      </c>
      <c r="AQ21" s="282">
        <f t="shared" si="53"/>
        <v>0</v>
      </c>
      <c r="AR21" s="281">
        <v>0</v>
      </c>
      <c r="AS21" s="282">
        <f t="shared" si="54"/>
        <v>0</v>
      </c>
      <c r="AT21" s="283">
        <f t="shared" si="36"/>
        <v>0</v>
      </c>
      <c r="AU21" s="284">
        <v>0</v>
      </c>
      <c r="AV21" s="285">
        <f t="shared" si="55"/>
        <v>0</v>
      </c>
      <c r="AW21" s="284">
        <v>0</v>
      </c>
      <c r="AX21" s="285">
        <f t="shared" si="56"/>
        <v>0</v>
      </c>
      <c r="AY21" s="284">
        <v>0</v>
      </c>
      <c r="AZ21" s="285">
        <f t="shared" si="57"/>
        <v>0</v>
      </c>
      <c r="BA21" s="469">
        <f t="shared" si="37"/>
        <v>0</v>
      </c>
      <c r="BB21" s="470">
        <f t="shared" si="38"/>
        <v>0</v>
      </c>
      <c r="BC21" s="470">
        <f t="shared" si="39"/>
        <v>0</v>
      </c>
      <c r="BD21" s="470">
        <f t="shared" si="40"/>
        <v>0</v>
      </c>
      <c r="BE21" s="297">
        <f t="shared" si="41"/>
        <v>0</v>
      </c>
    </row>
    <row r="22" spans="1:58" s="50" customFormat="1" ht="15" customHeight="1">
      <c r="A22" s="72"/>
      <c r="B22" s="72"/>
      <c r="C22" s="111">
        <f t="shared" si="42"/>
        <v>0</v>
      </c>
      <c r="D22" s="64"/>
      <c r="E22" s="613" t="s">
        <v>335</v>
      </c>
      <c r="F22" s="613"/>
      <c r="G22" s="613"/>
      <c r="H22" s="613"/>
      <c r="I22" s="613"/>
      <c r="J22" s="613"/>
      <c r="K22" s="613"/>
      <c r="L22" s="613"/>
      <c r="M22" s="613"/>
      <c r="N22" s="613"/>
      <c r="O22" s="613"/>
      <c r="P22" s="112">
        <v>0</v>
      </c>
      <c r="Q22" s="113">
        <f t="shared" si="31"/>
        <v>0</v>
      </c>
      <c r="R22" s="65">
        <f t="shared" si="32"/>
        <v>0</v>
      </c>
      <c r="S22" s="114">
        <v>0</v>
      </c>
      <c r="T22" s="115">
        <f t="shared" si="43"/>
        <v>0</v>
      </c>
      <c r="U22" s="114">
        <v>0</v>
      </c>
      <c r="V22" s="115">
        <f t="shared" si="44"/>
        <v>0</v>
      </c>
      <c r="W22" s="114">
        <v>0</v>
      </c>
      <c r="X22" s="115">
        <f t="shared" si="45"/>
        <v>0</v>
      </c>
      <c r="Y22" s="274">
        <f t="shared" si="33"/>
        <v>0</v>
      </c>
      <c r="Z22" s="275">
        <v>0</v>
      </c>
      <c r="AA22" s="276">
        <f t="shared" si="46"/>
        <v>0</v>
      </c>
      <c r="AB22" s="275">
        <v>0</v>
      </c>
      <c r="AC22" s="276">
        <f t="shared" si="47"/>
        <v>0</v>
      </c>
      <c r="AD22" s="275">
        <v>0</v>
      </c>
      <c r="AE22" s="276">
        <f t="shared" si="48"/>
        <v>0</v>
      </c>
      <c r="AF22" s="277">
        <f t="shared" si="34"/>
        <v>0</v>
      </c>
      <c r="AG22" s="278">
        <v>0</v>
      </c>
      <c r="AH22" s="279">
        <f t="shared" si="49"/>
        <v>0</v>
      </c>
      <c r="AI22" s="278">
        <v>0</v>
      </c>
      <c r="AJ22" s="279">
        <f t="shared" si="50"/>
        <v>0</v>
      </c>
      <c r="AK22" s="278">
        <v>0</v>
      </c>
      <c r="AL22" s="279">
        <f t="shared" si="51"/>
        <v>0</v>
      </c>
      <c r="AM22" s="280">
        <f t="shared" si="35"/>
        <v>0</v>
      </c>
      <c r="AN22" s="281">
        <v>0</v>
      </c>
      <c r="AO22" s="282">
        <f t="shared" si="52"/>
        <v>0</v>
      </c>
      <c r="AP22" s="281">
        <v>0</v>
      </c>
      <c r="AQ22" s="282">
        <f t="shared" si="53"/>
        <v>0</v>
      </c>
      <c r="AR22" s="281">
        <v>0</v>
      </c>
      <c r="AS22" s="282">
        <f t="shared" si="54"/>
        <v>0</v>
      </c>
      <c r="AT22" s="283">
        <f t="shared" si="36"/>
        <v>0</v>
      </c>
      <c r="AU22" s="284">
        <v>0</v>
      </c>
      <c r="AV22" s="285">
        <f t="shared" si="55"/>
        <v>0</v>
      </c>
      <c r="AW22" s="284">
        <v>0</v>
      </c>
      <c r="AX22" s="285">
        <f t="shared" si="56"/>
        <v>0</v>
      </c>
      <c r="AY22" s="284">
        <v>0</v>
      </c>
      <c r="AZ22" s="285">
        <f t="shared" si="57"/>
        <v>0</v>
      </c>
      <c r="BA22" s="469">
        <f t="shared" si="37"/>
        <v>0</v>
      </c>
      <c r="BB22" s="470">
        <f t="shared" si="38"/>
        <v>0</v>
      </c>
      <c r="BC22" s="470">
        <f t="shared" si="39"/>
        <v>0</v>
      </c>
      <c r="BD22" s="470">
        <f t="shared" si="40"/>
        <v>0</v>
      </c>
      <c r="BE22" s="297">
        <f t="shared" si="41"/>
        <v>0</v>
      </c>
    </row>
    <row r="23" spans="1:58" ht="15" customHeight="1">
      <c r="C23" s="111">
        <f t="shared" si="42"/>
        <v>0</v>
      </c>
      <c r="D23" s="64"/>
      <c r="E23" s="613" t="s">
        <v>335</v>
      </c>
      <c r="F23" s="613"/>
      <c r="G23" s="613"/>
      <c r="H23" s="613"/>
      <c r="I23" s="613"/>
      <c r="J23" s="613"/>
      <c r="K23" s="613"/>
      <c r="L23" s="613"/>
      <c r="M23" s="613"/>
      <c r="N23" s="613"/>
      <c r="O23" s="613"/>
      <c r="P23" s="112">
        <v>0</v>
      </c>
      <c r="Q23" s="113">
        <f t="shared" si="31"/>
        <v>0</v>
      </c>
      <c r="R23" s="65">
        <f t="shared" si="32"/>
        <v>0</v>
      </c>
      <c r="S23" s="114">
        <v>0</v>
      </c>
      <c r="T23" s="115">
        <f t="shared" si="43"/>
        <v>0</v>
      </c>
      <c r="U23" s="114">
        <v>0</v>
      </c>
      <c r="V23" s="115">
        <f t="shared" si="44"/>
        <v>0</v>
      </c>
      <c r="W23" s="114">
        <v>0</v>
      </c>
      <c r="X23" s="115">
        <f t="shared" si="45"/>
        <v>0</v>
      </c>
      <c r="Y23" s="274">
        <f t="shared" si="33"/>
        <v>0</v>
      </c>
      <c r="Z23" s="275">
        <v>0</v>
      </c>
      <c r="AA23" s="276">
        <f t="shared" si="46"/>
        <v>0</v>
      </c>
      <c r="AB23" s="275">
        <v>0</v>
      </c>
      <c r="AC23" s="276">
        <f t="shared" si="47"/>
        <v>0</v>
      </c>
      <c r="AD23" s="275">
        <v>0</v>
      </c>
      <c r="AE23" s="276">
        <f t="shared" si="48"/>
        <v>0</v>
      </c>
      <c r="AF23" s="277">
        <f t="shared" si="34"/>
        <v>0</v>
      </c>
      <c r="AG23" s="278">
        <v>0</v>
      </c>
      <c r="AH23" s="279">
        <f t="shared" si="49"/>
        <v>0</v>
      </c>
      <c r="AI23" s="278">
        <v>0</v>
      </c>
      <c r="AJ23" s="279">
        <f t="shared" si="50"/>
        <v>0</v>
      </c>
      <c r="AK23" s="278">
        <v>0</v>
      </c>
      <c r="AL23" s="279">
        <f t="shared" si="51"/>
        <v>0</v>
      </c>
      <c r="AM23" s="280">
        <f t="shared" si="35"/>
        <v>0</v>
      </c>
      <c r="AN23" s="281">
        <v>0</v>
      </c>
      <c r="AO23" s="282">
        <f t="shared" si="52"/>
        <v>0</v>
      </c>
      <c r="AP23" s="281">
        <v>0</v>
      </c>
      <c r="AQ23" s="282">
        <f t="shared" si="53"/>
        <v>0</v>
      </c>
      <c r="AR23" s="281">
        <v>0</v>
      </c>
      <c r="AS23" s="282">
        <f t="shared" si="54"/>
        <v>0</v>
      </c>
      <c r="AT23" s="283">
        <f t="shared" si="36"/>
        <v>0</v>
      </c>
      <c r="AU23" s="284">
        <v>0</v>
      </c>
      <c r="AV23" s="285">
        <f t="shared" si="55"/>
        <v>0</v>
      </c>
      <c r="AW23" s="284">
        <v>0</v>
      </c>
      <c r="AX23" s="285">
        <f t="shared" si="56"/>
        <v>0</v>
      </c>
      <c r="AY23" s="284">
        <v>0</v>
      </c>
      <c r="AZ23" s="285">
        <f t="shared" si="57"/>
        <v>0</v>
      </c>
      <c r="BA23" s="469">
        <f t="shared" si="37"/>
        <v>0</v>
      </c>
      <c r="BB23" s="470">
        <f t="shared" si="38"/>
        <v>0</v>
      </c>
      <c r="BC23" s="470">
        <f t="shared" si="39"/>
        <v>0</v>
      </c>
      <c r="BD23" s="470">
        <f t="shared" si="40"/>
        <v>0</v>
      </c>
      <c r="BE23" s="297">
        <f t="shared" si="41"/>
        <v>0</v>
      </c>
    </row>
    <row r="24" spans="1:58" ht="15" customHeight="1">
      <c r="C24" s="111">
        <f t="shared" si="42"/>
        <v>0</v>
      </c>
      <c r="D24" s="47" t="s">
        <v>438</v>
      </c>
      <c r="E24" s="613" t="s">
        <v>424</v>
      </c>
      <c r="F24" s="613"/>
      <c r="G24" s="613"/>
      <c r="H24" s="613"/>
      <c r="I24" s="613"/>
      <c r="J24" s="613"/>
      <c r="K24" s="613"/>
      <c r="L24" s="613"/>
      <c r="M24" s="613"/>
      <c r="N24" s="613"/>
      <c r="O24" s="613"/>
      <c r="P24" s="112">
        <v>0</v>
      </c>
      <c r="Q24" s="113">
        <f t="shared" si="31"/>
        <v>6.2E-2</v>
      </c>
      <c r="R24" s="65">
        <f t="shared" si="32"/>
        <v>1</v>
      </c>
      <c r="S24" s="114">
        <v>0</v>
      </c>
      <c r="T24" s="115">
        <f t="shared" ref="T24:T25" si="58">$P24*(1+$Q24)*(S24)</f>
        <v>0</v>
      </c>
      <c r="U24" s="114">
        <v>0</v>
      </c>
      <c r="V24" s="115">
        <f t="shared" ref="V24:V25" si="59">$P24*(1+$Q24)*(U24)*$R24</f>
        <v>0</v>
      </c>
      <c r="W24" s="114">
        <v>0</v>
      </c>
      <c r="X24" s="115">
        <f t="shared" ref="X24:X25" si="60">$P24*(1+$Q24)*(W24)*($R24^2)</f>
        <v>0</v>
      </c>
      <c r="Y24" s="274">
        <f t="shared" si="33"/>
        <v>0</v>
      </c>
      <c r="Z24" s="275">
        <v>0</v>
      </c>
      <c r="AA24" s="276">
        <f t="shared" si="46"/>
        <v>0</v>
      </c>
      <c r="AB24" s="275">
        <v>0</v>
      </c>
      <c r="AC24" s="276">
        <f t="shared" si="47"/>
        <v>0</v>
      </c>
      <c r="AD24" s="275">
        <v>0</v>
      </c>
      <c r="AE24" s="276">
        <f t="shared" si="48"/>
        <v>0</v>
      </c>
      <c r="AF24" s="277">
        <f t="shared" si="34"/>
        <v>0</v>
      </c>
      <c r="AG24" s="278">
        <v>0</v>
      </c>
      <c r="AH24" s="279">
        <f t="shared" si="49"/>
        <v>0</v>
      </c>
      <c r="AI24" s="278">
        <v>0</v>
      </c>
      <c r="AJ24" s="279">
        <f t="shared" si="50"/>
        <v>0</v>
      </c>
      <c r="AK24" s="278">
        <v>0</v>
      </c>
      <c r="AL24" s="279">
        <f t="shared" si="51"/>
        <v>0</v>
      </c>
      <c r="AM24" s="280">
        <f t="shared" si="35"/>
        <v>0</v>
      </c>
      <c r="AN24" s="281">
        <v>0</v>
      </c>
      <c r="AO24" s="282">
        <f t="shared" si="52"/>
        <v>0</v>
      </c>
      <c r="AP24" s="281">
        <v>0</v>
      </c>
      <c r="AQ24" s="282">
        <f t="shared" si="53"/>
        <v>0</v>
      </c>
      <c r="AR24" s="281">
        <v>0</v>
      </c>
      <c r="AS24" s="282">
        <f t="shared" si="54"/>
        <v>0</v>
      </c>
      <c r="AT24" s="283">
        <f t="shared" si="36"/>
        <v>0</v>
      </c>
      <c r="AU24" s="284">
        <v>0</v>
      </c>
      <c r="AV24" s="285">
        <f t="shared" si="55"/>
        <v>0</v>
      </c>
      <c r="AW24" s="284">
        <v>0</v>
      </c>
      <c r="AX24" s="285">
        <f t="shared" si="56"/>
        <v>0</v>
      </c>
      <c r="AY24" s="284">
        <v>0</v>
      </c>
      <c r="AZ24" s="285">
        <f t="shared" si="57"/>
        <v>0</v>
      </c>
      <c r="BA24" s="469">
        <f t="shared" si="37"/>
        <v>0</v>
      </c>
      <c r="BB24" s="470">
        <f t="shared" si="38"/>
        <v>0</v>
      </c>
      <c r="BC24" s="470">
        <f t="shared" si="39"/>
        <v>0</v>
      </c>
      <c r="BD24" s="470">
        <f t="shared" si="40"/>
        <v>0</v>
      </c>
      <c r="BE24" s="297">
        <f t="shared" si="41"/>
        <v>0</v>
      </c>
    </row>
    <row r="25" spans="1:58" ht="15" customHeight="1">
      <c r="C25" s="111">
        <f t="shared" si="42"/>
        <v>0</v>
      </c>
      <c r="D25" s="47" t="s">
        <v>439</v>
      </c>
      <c r="E25" s="613" t="s">
        <v>359</v>
      </c>
      <c r="F25" s="613"/>
      <c r="G25" s="613"/>
      <c r="H25" s="613"/>
      <c r="I25" s="613"/>
      <c r="J25" s="613"/>
      <c r="K25" s="613"/>
      <c r="L25" s="613"/>
      <c r="M25" s="613"/>
      <c r="N25" s="613"/>
      <c r="O25" s="613"/>
      <c r="P25" s="112">
        <v>0</v>
      </c>
      <c r="Q25" s="113">
        <f t="shared" si="31"/>
        <v>0.127</v>
      </c>
      <c r="R25" s="65">
        <f t="shared" si="32"/>
        <v>1.02</v>
      </c>
      <c r="S25" s="114">
        <v>0</v>
      </c>
      <c r="T25" s="115">
        <f t="shared" si="58"/>
        <v>0</v>
      </c>
      <c r="U25" s="114">
        <v>0</v>
      </c>
      <c r="V25" s="115">
        <f t="shared" si="59"/>
        <v>0</v>
      </c>
      <c r="W25" s="114">
        <v>0</v>
      </c>
      <c r="X25" s="115">
        <f t="shared" si="60"/>
        <v>0</v>
      </c>
      <c r="Y25" s="274">
        <f t="shared" si="33"/>
        <v>0</v>
      </c>
      <c r="Z25" s="275">
        <v>0</v>
      </c>
      <c r="AA25" s="276">
        <f t="shared" si="46"/>
        <v>0</v>
      </c>
      <c r="AB25" s="275">
        <v>0</v>
      </c>
      <c r="AC25" s="276">
        <f t="shared" si="47"/>
        <v>0</v>
      </c>
      <c r="AD25" s="275">
        <v>0</v>
      </c>
      <c r="AE25" s="276">
        <f t="shared" si="48"/>
        <v>0</v>
      </c>
      <c r="AF25" s="277">
        <f t="shared" si="34"/>
        <v>0</v>
      </c>
      <c r="AG25" s="278">
        <v>0</v>
      </c>
      <c r="AH25" s="279">
        <f t="shared" si="49"/>
        <v>0</v>
      </c>
      <c r="AI25" s="278">
        <v>0</v>
      </c>
      <c r="AJ25" s="279">
        <f t="shared" si="50"/>
        <v>0</v>
      </c>
      <c r="AK25" s="278">
        <v>0</v>
      </c>
      <c r="AL25" s="279">
        <f t="shared" si="51"/>
        <v>0</v>
      </c>
      <c r="AM25" s="280">
        <f t="shared" si="35"/>
        <v>0</v>
      </c>
      <c r="AN25" s="281">
        <v>0</v>
      </c>
      <c r="AO25" s="282">
        <f t="shared" si="52"/>
        <v>0</v>
      </c>
      <c r="AP25" s="281">
        <v>0</v>
      </c>
      <c r="AQ25" s="282">
        <f t="shared" si="53"/>
        <v>0</v>
      </c>
      <c r="AR25" s="281">
        <v>0</v>
      </c>
      <c r="AS25" s="282">
        <f t="shared" si="54"/>
        <v>0</v>
      </c>
      <c r="AT25" s="283">
        <f t="shared" si="36"/>
        <v>0</v>
      </c>
      <c r="AU25" s="284">
        <v>0</v>
      </c>
      <c r="AV25" s="285">
        <f t="shared" si="55"/>
        <v>0</v>
      </c>
      <c r="AW25" s="284">
        <v>0</v>
      </c>
      <c r="AX25" s="285">
        <f t="shared" si="56"/>
        <v>0</v>
      </c>
      <c r="AY25" s="284">
        <v>0</v>
      </c>
      <c r="AZ25" s="285">
        <f t="shared" si="57"/>
        <v>0</v>
      </c>
      <c r="BA25" s="469">
        <f t="shared" si="37"/>
        <v>0</v>
      </c>
      <c r="BB25" s="470">
        <f t="shared" si="38"/>
        <v>0</v>
      </c>
      <c r="BC25" s="470">
        <f t="shared" si="39"/>
        <v>0</v>
      </c>
      <c r="BD25" s="470">
        <f t="shared" si="40"/>
        <v>0</v>
      </c>
      <c r="BE25" s="297">
        <f t="shared" si="41"/>
        <v>0</v>
      </c>
    </row>
    <row r="26" spans="1:58" ht="15" customHeight="1">
      <c r="A26" s="72">
        <v>1000</v>
      </c>
      <c r="C26" s="125" t="s">
        <v>47</v>
      </c>
      <c r="D26" s="64"/>
      <c r="E26" s="617"/>
      <c r="F26" s="617"/>
      <c r="G26" s="617"/>
      <c r="H26" s="617"/>
      <c r="I26" s="617"/>
      <c r="J26" s="617"/>
      <c r="K26" s="617"/>
      <c r="L26" s="617"/>
      <c r="M26" s="617"/>
      <c r="N26" s="617"/>
      <c r="O26" s="602"/>
      <c r="P26" s="64"/>
      <c r="Q26" s="64"/>
      <c r="R26" s="65"/>
      <c r="S26" s="126"/>
      <c r="T26" s="127"/>
      <c r="U26" s="126"/>
      <c r="V26" s="127"/>
      <c r="W26" s="126"/>
      <c r="X26" s="127"/>
      <c r="Y26" s="129"/>
      <c r="Z26" s="126"/>
      <c r="AA26" s="127"/>
      <c r="AB26" s="126"/>
      <c r="AC26" s="127"/>
      <c r="AD26" s="126"/>
      <c r="AE26" s="127"/>
      <c r="AF26" s="129"/>
      <c r="AG26" s="126"/>
      <c r="AH26" s="127"/>
      <c r="AI26" s="126"/>
      <c r="AJ26" s="127"/>
      <c r="AK26" s="126"/>
      <c r="AL26" s="127"/>
      <c r="AM26" s="129"/>
      <c r="AN26" s="126"/>
      <c r="AO26" s="127"/>
      <c r="AP26" s="126"/>
      <c r="AQ26" s="127"/>
      <c r="AR26" s="126"/>
      <c r="AS26" s="127"/>
      <c r="AT26" s="129"/>
      <c r="AU26" s="126"/>
      <c r="AV26" s="127"/>
      <c r="AW26" s="126"/>
      <c r="AX26" s="127"/>
      <c r="AY26" s="126"/>
      <c r="AZ26" s="127"/>
      <c r="BA26" s="129"/>
      <c r="BB26" s="300"/>
      <c r="BC26" s="300"/>
      <c r="BD26" s="300"/>
      <c r="BE26" s="302"/>
    </row>
    <row r="27" spans="1:58" ht="30.95" customHeight="1">
      <c r="C27" s="303" t="s">
        <v>173</v>
      </c>
      <c r="D27" s="64"/>
      <c r="E27" s="547"/>
      <c r="F27" s="547"/>
      <c r="G27" s="547"/>
      <c r="H27" s="547"/>
      <c r="I27" s="547"/>
      <c r="J27" s="547"/>
      <c r="K27" s="547"/>
      <c r="L27" s="547"/>
      <c r="M27" s="547"/>
      <c r="N27" s="547"/>
      <c r="O27" s="633"/>
      <c r="P27" s="457" t="s">
        <v>374</v>
      </c>
      <c r="Q27" s="64"/>
      <c r="R27" s="65"/>
      <c r="S27" s="126"/>
      <c r="T27" s="127"/>
      <c r="U27" s="126"/>
      <c r="V27" s="127"/>
      <c r="W27" s="126"/>
      <c r="X27" s="127"/>
      <c r="Y27" s="129"/>
      <c r="Z27" s="126"/>
      <c r="AA27" s="127"/>
      <c r="AB27" s="126"/>
      <c r="AC27" s="127"/>
      <c r="AD27" s="126"/>
      <c r="AE27" s="127"/>
      <c r="AF27" s="129"/>
      <c r="AG27" s="126"/>
      <c r="AH27" s="127"/>
      <c r="AI27" s="126"/>
      <c r="AJ27" s="127"/>
      <c r="AK27" s="126"/>
      <c r="AL27" s="127"/>
      <c r="AM27" s="129"/>
      <c r="AN27" s="126"/>
      <c r="AO27" s="127"/>
      <c r="AP27" s="126"/>
      <c r="AQ27" s="127"/>
      <c r="AR27" s="126"/>
      <c r="AS27" s="127"/>
      <c r="AT27" s="129"/>
      <c r="AU27" s="126"/>
      <c r="AV27" s="127"/>
      <c r="AW27" s="126"/>
      <c r="AX27" s="127"/>
      <c r="AY27" s="126"/>
      <c r="AZ27" s="127"/>
      <c r="BA27" s="129"/>
      <c r="BB27" s="300"/>
      <c r="BC27" s="300"/>
      <c r="BD27" s="300"/>
      <c r="BE27" s="302"/>
    </row>
    <row r="28" spans="1:58" ht="15" customHeight="1">
      <c r="C28" s="303">
        <v>0</v>
      </c>
      <c r="D28" s="47" t="s">
        <v>408</v>
      </c>
      <c r="E28" s="618" t="s">
        <v>335</v>
      </c>
      <c r="F28" s="618"/>
      <c r="G28" s="618"/>
      <c r="H28" s="618"/>
      <c r="I28" s="618"/>
      <c r="J28" s="618"/>
      <c r="K28" s="618"/>
      <c r="L28" s="618"/>
      <c r="M28" s="618"/>
      <c r="N28" s="618"/>
      <c r="O28" s="618"/>
      <c r="P28" s="130">
        <v>0</v>
      </c>
      <c r="Q28" s="131">
        <f t="shared" ref="Q28" si="61">VLOOKUP(E28,Leave_Benefits,2,0)</f>
        <v>0</v>
      </c>
      <c r="R28" s="481">
        <f t="shared" ref="R28" si="62">VLOOKUP(E28,Leave_Benefits,4,0)</f>
        <v>0</v>
      </c>
      <c r="S28" s="114">
        <v>0</v>
      </c>
      <c r="T28" s="115">
        <f>$P28*(S28)*($C28)</f>
        <v>0</v>
      </c>
      <c r="U28" s="114">
        <v>0</v>
      </c>
      <c r="V28" s="115">
        <f>($P28)*(U28)*($C28)</f>
        <v>0</v>
      </c>
      <c r="W28" s="114">
        <v>0</v>
      </c>
      <c r="X28" s="115">
        <f>($P28)*(W28)*($C28)</f>
        <v>0</v>
      </c>
      <c r="Y28" s="274">
        <f t="shared" ref="Y28" si="63">T28+V28+X28</f>
        <v>0</v>
      </c>
      <c r="Z28" s="275">
        <v>0</v>
      </c>
      <c r="AA28" s="276">
        <f>$P28*(Z28)*($C28)</f>
        <v>0</v>
      </c>
      <c r="AB28" s="275">
        <v>0</v>
      </c>
      <c r="AC28" s="276">
        <f>($P28)*(AB28)*($C28)</f>
        <v>0</v>
      </c>
      <c r="AD28" s="275">
        <v>0</v>
      </c>
      <c r="AE28" s="276">
        <f>($P28)*(AD28)*($C28)</f>
        <v>0</v>
      </c>
      <c r="AF28" s="277">
        <f t="shared" ref="AF28" si="64">AA28+AC28+AE28</f>
        <v>0</v>
      </c>
      <c r="AG28" s="278">
        <v>0</v>
      </c>
      <c r="AH28" s="279">
        <f>$P28*(AG28)*($C28)</f>
        <v>0</v>
      </c>
      <c r="AI28" s="278">
        <v>0</v>
      </c>
      <c r="AJ28" s="279">
        <f>($P28)*(AI28)*($C28)</f>
        <v>0</v>
      </c>
      <c r="AK28" s="278">
        <v>0</v>
      </c>
      <c r="AL28" s="279">
        <f>($P28)*(AK28)*($C28)</f>
        <v>0</v>
      </c>
      <c r="AM28" s="280">
        <f t="shared" ref="AM28" si="65">AH28+AJ28+AL28</f>
        <v>0</v>
      </c>
      <c r="AN28" s="281">
        <v>0</v>
      </c>
      <c r="AO28" s="282">
        <f>$P28*(AN28)*($C28)</f>
        <v>0</v>
      </c>
      <c r="AP28" s="281">
        <v>0</v>
      </c>
      <c r="AQ28" s="282">
        <f>($P28)*(AP28)*($C28)</f>
        <v>0</v>
      </c>
      <c r="AR28" s="281">
        <v>0</v>
      </c>
      <c r="AS28" s="282">
        <f>($P28)*(AR28)*($C28)</f>
        <v>0</v>
      </c>
      <c r="AT28" s="283">
        <f t="shared" ref="AT28" si="66">AO28+AQ28+AS28</f>
        <v>0</v>
      </c>
      <c r="AU28" s="284">
        <v>0</v>
      </c>
      <c r="AV28" s="484">
        <f>$P28*(AU28)*($C28)</f>
        <v>0</v>
      </c>
      <c r="AW28" s="284">
        <v>0</v>
      </c>
      <c r="AX28" s="484">
        <f>($P28)*(AW28)*($C28)</f>
        <v>0</v>
      </c>
      <c r="AY28" s="284">
        <v>0</v>
      </c>
      <c r="AZ28" s="484">
        <f>($P28)*(AY28)*($C28)</f>
        <v>0</v>
      </c>
      <c r="BA28" s="469">
        <f t="shared" ref="BA28" si="67">AV28+AX28+AZ28</f>
        <v>0</v>
      </c>
      <c r="BB28" s="470">
        <f t="shared" ref="BB28:BB31" si="68">T28+AA28+AH28+AO28+AV28</f>
        <v>0</v>
      </c>
      <c r="BC28" s="470">
        <f t="shared" ref="BC28:BC31" si="69">V28+AC28+AJ28+AQ28+AX28</f>
        <v>0</v>
      </c>
      <c r="BD28" s="470">
        <f t="shared" ref="BD28:BD31" si="70">X28+AE28+AL28+AS28+AZ28</f>
        <v>0</v>
      </c>
      <c r="BE28" s="297">
        <f t="shared" ref="BE28:BE31" si="71">SUM(BB28:BD28)</f>
        <v>0</v>
      </c>
      <c r="BF28" s="482"/>
    </row>
    <row r="29" spans="1:58" ht="15" customHeight="1">
      <c r="C29" s="303">
        <v>0</v>
      </c>
      <c r="D29" s="47" t="s">
        <v>408</v>
      </c>
      <c r="E29" s="618" t="s">
        <v>335</v>
      </c>
      <c r="F29" s="618"/>
      <c r="G29" s="618"/>
      <c r="H29" s="618"/>
      <c r="I29" s="618"/>
      <c r="J29" s="618"/>
      <c r="K29" s="618"/>
      <c r="L29" s="618"/>
      <c r="M29" s="618"/>
      <c r="N29" s="618"/>
      <c r="O29" s="618"/>
      <c r="P29" s="130">
        <v>0</v>
      </c>
      <c r="Q29" s="131">
        <f t="shared" ref="Q29:Q31" si="72">VLOOKUP(E29,Leave_Benefits,2,0)</f>
        <v>0</v>
      </c>
      <c r="R29" s="481">
        <f t="shared" ref="R29:R31" si="73">VLOOKUP(E29,Leave_Benefits,4,0)</f>
        <v>0</v>
      </c>
      <c r="S29" s="114">
        <v>0</v>
      </c>
      <c r="T29" s="115">
        <f t="shared" ref="T29:T31" si="74">$P29*(S29)*($C29)</f>
        <v>0</v>
      </c>
      <c r="U29" s="114">
        <v>0</v>
      </c>
      <c r="V29" s="115">
        <f t="shared" ref="V29:V31" si="75">($P29)*(U29)*($C29)</f>
        <v>0</v>
      </c>
      <c r="W29" s="114">
        <v>0</v>
      </c>
      <c r="X29" s="115">
        <f t="shared" ref="X29:X31" si="76">($P29)*(W29)*($C29)</f>
        <v>0</v>
      </c>
      <c r="Y29" s="274">
        <f t="shared" ref="Y29:Y31" si="77">T29+V29+X29</f>
        <v>0</v>
      </c>
      <c r="Z29" s="275">
        <v>0</v>
      </c>
      <c r="AA29" s="276">
        <f t="shared" ref="AA29:AA31" si="78">$P29*(Z29)*($C29)</f>
        <v>0</v>
      </c>
      <c r="AB29" s="275">
        <v>0</v>
      </c>
      <c r="AC29" s="276">
        <f t="shared" ref="AC29:AC31" si="79">($P29)*(AB29)*($C29)</f>
        <v>0</v>
      </c>
      <c r="AD29" s="275">
        <v>0</v>
      </c>
      <c r="AE29" s="276">
        <f t="shared" ref="AE29:AE31" si="80">($P29)*(AD29)*($C29)</f>
        <v>0</v>
      </c>
      <c r="AF29" s="277">
        <f t="shared" ref="AF29:AF31" si="81">AA29+AC29+AE29</f>
        <v>0</v>
      </c>
      <c r="AG29" s="278">
        <v>0</v>
      </c>
      <c r="AH29" s="279">
        <f t="shared" ref="AH29:AH31" si="82">$P29*(AG29)*($C29)</f>
        <v>0</v>
      </c>
      <c r="AI29" s="278">
        <v>0</v>
      </c>
      <c r="AJ29" s="279">
        <f t="shared" ref="AJ29:AJ31" si="83">($P29)*(AI29)*($C29)</f>
        <v>0</v>
      </c>
      <c r="AK29" s="278">
        <v>0</v>
      </c>
      <c r="AL29" s="279">
        <f t="shared" ref="AL29:AL31" si="84">($P29)*(AK29)*($C29)</f>
        <v>0</v>
      </c>
      <c r="AM29" s="280">
        <f t="shared" ref="AM29:AM31" si="85">AH29+AJ29+AL29</f>
        <v>0</v>
      </c>
      <c r="AN29" s="281">
        <v>0</v>
      </c>
      <c r="AO29" s="282">
        <f t="shared" ref="AO29:AO31" si="86">$P29*(AN29)*($C29)</f>
        <v>0</v>
      </c>
      <c r="AP29" s="281">
        <v>0</v>
      </c>
      <c r="AQ29" s="282">
        <f t="shared" ref="AQ29:AQ31" si="87">($P29)*(AP29)*($C29)</f>
        <v>0</v>
      </c>
      <c r="AR29" s="281">
        <v>0</v>
      </c>
      <c r="AS29" s="282">
        <f t="shared" ref="AS29:AS31" si="88">($P29)*(AR29)*($C29)</f>
        <v>0</v>
      </c>
      <c r="AT29" s="283">
        <f t="shared" ref="AT29:AT31" si="89">AO29+AQ29+AS29</f>
        <v>0</v>
      </c>
      <c r="AU29" s="284">
        <v>0</v>
      </c>
      <c r="AV29" s="484">
        <f t="shared" ref="AV29:AV31" si="90">$P29*(AU29)*($C29)</f>
        <v>0</v>
      </c>
      <c r="AW29" s="284">
        <v>0</v>
      </c>
      <c r="AX29" s="484">
        <f t="shared" ref="AX29:AX31" si="91">($P29)*(AW29)*($C29)</f>
        <v>0</v>
      </c>
      <c r="AY29" s="284">
        <v>0</v>
      </c>
      <c r="AZ29" s="484">
        <f t="shared" ref="AZ29:AZ31" si="92">($P29)*(AY29)*($C29)</f>
        <v>0</v>
      </c>
      <c r="BA29" s="469">
        <f t="shared" ref="BA29:BA31" si="93">AV29+AX29+AZ29</f>
        <v>0</v>
      </c>
      <c r="BB29" s="470">
        <f t="shared" si="68"/>
        <v>0</v>
      </c>
      <c r="BC29" s="470">
        <f t="shared" si="69"/>
        <v>0</v>
      </c>
      <c r="BD29" s="470">
        <f t="shared" si="70"/>
        <v>0</v>
      </c>
      <c r="BE29" s="297">
        <f t="shared" si="71"/>
        <v>0</v>
      </c>
      <c r="BF29" s="482"/>
    </row>
    <row r="30" spans="1:58" ht="15" customHeight="1">
      <c r="C30" s="303">
        <v>0</v>
      </c>
      <c r="D30" s="47" t="s">
        <v>408</v>
      </c>
      <c r="E30" s="618" t="s">
        <v>335</v>
      </c>
      <c r="F30" s="618"/>
      <c r="G30" s="618"/>
      <c r="H30" s="618"/>
      <c r="I30" s="618"/>
      <c r="J30" s="618"/>
      <c r="K30" s="618"/>
      <c r="L30" s="618"/>
      <c r="M30" s="618"/>
      <c r="N30" s="618"/>
      <c r="O30" s="618"/>
      <c r="P30" s="130">
        <v>0</v>
      </c>
      <c r="Q30" s="131">
        <f t="shared" si="72"/>
        <v>0</v>
      </c>
      <c r="R30" s="481">
        <f t="shared" si="73"/>
        <v>0</v>
      </c>
      <c r="S30" s="114">
        <v>0</v>
      </c>
      <c r="T30" s="115">
        <f t="shared" si="74"/>
        <v>0</v>
      </c>
      <c r="U30" s="114">
        <v>0</v>
      </c>
      <c r="V30" s="115">
        <f t="shared" si="75"/>
        <v>0</v>
      </c>
      <c r="W30" s="114">
        <v>0</v>
      </c>
      <c r="X30" s="115">
        <f t="shared" si="76"/>
        <v>0</v>
      </c>
      <c r="Y30" s="274">
        <f t="shared" si="77"/>
        <v>0</v>
      </c>
      <c r="Z30" s="275">
        <v>0</v>
      </c>
      <c r="AA30" s="276">
        <f t="shared" si="78"/>
        <v>0</v>
      </c>
      <c r="AB30" s="275">
        <v>0</v>
      </c>
      <c r="AC30" s="276">
        <f t="shared" si="79"/>
        <v>0</v>
      </c>
      <c r="AD30" s="275">
        <v>0</v>
      </c>
      <c r="AE30" s="276">
        <f t="shared" si="80"/>
        <v>0</v>
      </c>
      <c r="AF30" s="277">
        <f t="shared" si="81"/>
        <v>0</v>
      </c>
      <c r="AG30" s="278">
        <v>0</v>
      </c>
      <c r="AH30" s="279">
        <f t="shared" si="82"/>
        <v>0</v>
      </c>
      <c r="AI30" s="278">
        <v>0</v>
      </c>
      <c r="AJ30" s="279">
        <f t="shared" si="83"/>
        <v>0</v>
      </c>
      <c r="AK30" s="278">
        <v>0</v>
      </c>
      <c r="AL30" s="279">
        <f t="shared" si="84"/>
        <v>0</v>
      </c>
      <c r="AM30" s="280">
        <f t="shared" si="85"/>
        <v>0</v>
      </c>
      <c r="AN30" s="281">
        <v>0</v>
      </c>
      <c r="AO30" s="282">
        <f t="shared" si="86"/>
        <v>0</v>
      </c>
      <c r="AP30" s="281">
        <v>0</v>
      </c>
      <c r="AQ30" s="282">
        <f t="shared" si="87"/>
        <v>0</v>
      </c>
      <c r="AR30" s="281">
        <v>0</v>
      </c>
      <c r="AS30" s="282">
        <f t="shared" si="88"/>
        <v>0</v>
      </c>
      <c r="AT30" s="283">
        <f t="shared" si="89"/>
        <v>0</v>
      </c>
      <c r="AU30" s="284">
        <v>0</v>
      </c>
      <c r="AV30" s="484">
        <f t="shared" si="90"/>
        <v>0</v>
      </c>
      <c r="AW30" s="284">
        <v>0</v>
      </c>
      <c r="AX30" s="484">
        <f t="shared" si="91"/>
        <v>0</v>
      </c>
      <c r="AY30" s="284">
        <v>0</v>
      </c>
      <c r="AZ30" s="484">
        <f t="shared" si="92"/>
        <v>0</v>
      </c>
      <c r="BA30" s="469">
        <f t="shared" si="93"/>
        <v>0</v>
      </c>
      <c r="BB30" s="470">
        <f t="shared" si="68"/>
        <v>0</v>
      </c>
      <c r="BC30" s="470">
        <f t="shared" si="69"/>
        <v>0</v>
      </c>
      <c r="BD30" s="470">
        <f t="shared" si="70"/>
        <v>0</v>
      </c>
      <c r="BE30" s="297">
        <f t="shared" si="71"/>
        <v>0</v>
      </c>
      <c r="BF30" s="482"/>
    </row>
    <row r="31" spans="1:58" ht="15" customHeight="1">
      <c r="C31" s="303">
        <v>0</v>
      </c>
      <c r="D31" s="47" t="s">
        <v>408</v>
      </c>
      <c r="E31" s="618" t="s">
        <v>335</v>
      </c>
      <c r="F31" s="618"/>
      <c r="G31" s="618"/>
      <c r="H31" s="618"/>
      <c r="I31" s="618"/>
      <c r="J31" s="618"/>
      <c r="K31" s="618"/>
      <c r="L31" s="618"/>
      <c r="M31" s="618"/>
      <c r="N31" s="618"/>
      <c r="O31" s="618"/>
      <c r="P31" s="130">
        <v>0</v>
      </c>
      <c r="Q31" s="131">
        <f t="shared" si="72"/>
        <v>0</v>
      </c>
      <c r="R31" s="481">
        <f t="shared" si="73"/>
        <v>0</v>
      </c>
      <c r="S31" s="114">
        <v>0</v>
      </c>
      <c r="T31" s="115">
        <f t="shared" si="74"/>
        <v>0</v>
      </c>
      <c r="U31" s="114">
        <v>0</v>
      </c>
      <c r="V31" s="115">
        <f t="shared" si="75"/>
        <v>0</v>
      </c>
      <c r="W31" s="114">
        <v>0</v>
      </c>
      <c r="X31" s="115">
        <f t="shared" si="76"/>
        <v>0</v>
      </c>
      <c r="Y31" s="274">
        <f t="shared" si="77"/>
        <v>0</v>
      </c>
      <c r="Z31" s="275">
        <v>0</v>
      </c>
      <c r="AA31" s="276">
        <f t="shared" si="78"/>
        <v>0</v>
      </c>
      <c r="AB31" s="275">
        <v>0</v>
      </c>
      <c r="AC31" s="276">
        <f t="shared" si="79"/>
        <v>0</v>
      </c>
      <c r="AD31" s="275">
        <v>0</v>
      </c>
      <c r="AE31" s="276">
        <f t="shared" si="80"/>
        <v>0</v>
      </c>
      <c r="AF31" s="277">
        <f t="shared" si="81"/>
        <v>0</v>
      </c>
      <c r="AG31" s="278">
        <v>0</v>
      </c>
      <c r="AH31" s="279">
        <f t="shared" si="82"/>
        <v>0</v>
      </c>
      <c r="AI31" s="278">
        <v>0</v>
      </c>
      <c r="AJ31" s="279">
        <f t="shared" si="83"/>
        <v>0</v>
      </c>
      <c r="AK31" s="278">
        <v>0</v>
      </c>
      <c r="AL31" s="279">
        <f t="shared" si="84"/>
        <v>0</v>
      </c>
      <c r="AM31" s="280">
        <f t="shared" si="85"/>
        <v>0</v>
      </c>
      <c r="AN31" s="281">
        <v>0</v>
      </c>
      <c r="AO31" s="282">
        <f t="shared" si="86"/>
        <v>0</v>
      </c>
      <c r="AP31" s="281">
        <v>0</v>
      </c>
      <c r="AQ31" s="282">
        <f t="shared" si="87"/>
        <v>0</v>
      </c>
      <c r="AR31" s="281">
        <v>0</v>
      </c>
      <c r="AS31" s="282">
        <f t="shared" si="88"/>
        <v>0</v>
      </c>
      <c r="AT31" s="283">
        <f t="shared" si="89"/>
        <v>0</v>
      </c>
      <c r="AU31" s="284">
        <v>0</v>
      </c>
      <c r="AV31" s="484">
        <f t="shared" si="90"/>
        <v>0</v>
      </c>
      <c r="AW31" s="284">
        <v>0</v>
      </c>
      <c r="AX31" s="484">
        <f t="shared" si="91"/>
        <v>0</v>
      </c>
      <c r="AY31" s="284">
        <v>0</v>
      </c>
      <c r="AZ31" s="484">
        <f t="shared" si="92"/>
        <v>0</v>
      </c>
      <c r="BA31" s="469">
        <f t="shared" si="93"/>
        <v>0</v>
      </c>
      <c r="BB31" s="470">
        <f t="shared" si="68"/>
        <v>0</v>
      </c>
      <c r="BC31" s="470">
        <f t="shared" si="69"/>
        <v>0</v>
      </c>
      <c r="BD31" s="470">
        <f t="shared" si="70"/>
        <v>0</v>
      </c>
      <c r="BE31" s="297">
        <f t="shared" si="71"/>
        <v>0</v>
      </c>
      <c r="BF31" s="482"/>
    </row>
    <row r="32" spans="1:58" ht="15" customHeight="1">
      <c r="C32" s="133"/>
      <c r="D32" s="47"/>
      <c r="E32" s="551"/>
      <c r="F32" s="551"/>
      <c r="G32" s="551"/>
      <c r="H32" s="551"/>
      <c r="I32" s="551"/>
      <c r="J32" s="551"/>
      <c r="K32" s="551"/>
      <c r="L32" s="551"/>
      <c r="M32" s="551"/>
      <c r="N32" s="552"/>
      <c r="O32" s="627" t="s">
        <v>285</v>
      </c>
      <c r="P32" s="628"/>
      <c r="Q32" s="628"/>
      <c r="R32" s="629"/>
      <c r="S32" s="672">
        <f>SUM(T19:T31)</f>
        <v>0</v>
      </c>
      <c r="T32" s="673"/>
      <c r="U32" s="672">
        <f>SUM(V19:V31)</f>
        <v>0</v>
      </c>
      <c r="V32" s="673"/>
      <c r="W32" s="672">
        <f>SUM(X19:X31)</f>
        <v>0</v>
      </c>
      <c r="X32" s="673"/>
      <c r="Y32" s="119">
        <f>SUM(S32:X32)</f>
        <v>0</v>
      </c>
      <c r="Z32" s="672">
        <f>SUM(AA19:AA31)</f>
        <v>0</v>
      </c>
      <c r="AA32" s="673"/>
      <c r="AB32" s="672">
        <f>SUM(AC19:AC31)</f>
        <v>0</v>
      </c>
      <c r="AC32" s="673"/>
      <c r="AD32" s="672">
        <f>SUM(AE19:AE31)</f>
        <v>0</v>
      </c>
      <c r="AE32" s="673"/>
      <c r="AF32" s="119">
        <f>SUM(Z32:AE32)</f>
        <v>0</v>
      </c>
      <c r="AG32" s="672">
        <f>SUM(AH19:AH31)</f>
        <v>0</v>
      </c>
      <c r="AH32" s="673"/>
      <c r="AI32" s="672">
        <f>SUM(AJ19:AJ31)</f>
        <v>0</v>
      </c>
      <c r="AJ32" s="673"/>
      <c r="AK32" s="672">
        <f>SUM(AL19:AL31)</f>
        <v>0</v>
      </c>
      <c r="AL32" s="673"/>
      <c r="AM32" s="119">
        <f>SUM(AG32:AL32)</f>
        <v>0</v>
      </c>
      <c r="AN32" s="672">
        <f>SUM(AO19:AO31)</f>
        <v>0</v>
      </c>
      <c r="AO32" s="673"/>
      <c r="AP32" s="672">
        <f>SUM(AQ19:AQ31)</f>
        <v>0</v>
      </c>
      <c r="AQ32" s="673"/>
      <c r="AR32" s="672">
        <f>SUM(AS19:AS31)</f>
        <v>0</v>
      </c>
      <c r="AS32" s="673"/>
      <c r="AT32" s="119">
        <f>SUM(AN32:AS32)</f>
        <v>0</v>
      </c>
      <c r="AU32" s="672">
        <f>SUM(AV19:AV31)</f>
        <v>0</v>
      </c>
      <c r="AV32" s="673"/>
      <c r="AW32" s="672">
        <f>SUM(AX19:AX31)</f>
        <v>0</v>
      </c>
      <c r="AX32" s="673"/>
      <c r="AY32" s="672">
        <f>SUM(AZ19:AZ31)</f>
        <v>0</v>
      </c>
      <c r="AZ32" s="673"/>
      <c r="BA32" s="119">
        <f>SUM(AU32:AZ32)</f>
        <v>0</v>
      </c>
      <c r="BB32" s="299">
        <f t="shared" ref="BB32:BD32" si="94">SUM(BB19:BB31)</f>
        <v>0</v>
      </c>
      <c r="BC32" s="299">
        <f t="shared" si="94"/>
        <v>0</v>
      </c>
      <c r="BD32" s="299">
        <f t="shared" si="94"/>
        <v>0</v>
      </c>
      <c r="BE32" s="299">
        <f t="shared" ref="BE32:BE33" si="95">SUM(BB32:BD32)</f>
        <v>0</v>
      </c>
    </row>
    <row r="33" spans="1:57" s="50" customFormat="1" ht="15" customHeight="1">
      <c r="A33" s="72"/>
      <c r="B33" s="72"/>
      <c r="C33" s="621" t="s">
        <v>287</v>
      </c>
      <c r="D33" s="622"/>
      <c r="E33" s="622"/>
      <c r="F33" s="622"/>
      <c r="G33" s="622"/>
      <c r="H33" s="622"/>
      <c r="I33" s="622"/>
      <c r="J33" s="622"/>
      <c r="K33" s="622"/>
      <c r="L33" s="622"/>
      <c r="M33" s="622"/>
      <c r="N33" s="622"/>
      <c r="O33" s="622"/>
      <c r="P33" s="622"/>
      <c r="Q33" s="622"/>
      <c r="R33" s="623"/>
      <c r="S33" s="656">
        <f>SUM(S16,S32)</f>
        <v>0</v>
      </c>
      <c r="T33" s="657"/>
      <c r="U33" s="656">
        <f>SUM(U16,U32)</f>
        <v>0</v>
      </c>
      <c r="V33" s="657"/>
      <c r="W33" s="656">
        <f>SUM(W16,W32)</f>
        <v>0</v>
      </c>
      <c r="X33" s="657"/>
      <c r="Y33" s="134">
        <f>SUM(S33:X33)</f>
        <v>0</v>
      </c>
      <c r="Z33" s="656">
        <f>SUM(Z16,Z32)</f>
        <v>0</v>
      </c>
      <c r="AA33" s="657"/>
      <c r="AB33" s="656">
        <f>SUM(AB16,AB32)</f>
        <v>0</v>
      </c>
      <c r="AC33" s="657"/>
      <c r="AD33" s="656">
        <f>SUM(AD16,AD32)</f>
        <v>0</v>
      </c>
      <c r="AE33" s="657"/>
      <c r="AF33" s="134">
        <f>SUM(Z33:AE33)</f>
        <v>0</v>
      </c>
      <c r="AG33" s="656">
        <f>SUM(AG16,AG32)</f>
        <v>0</v>
      </c>
      <c r="AH33" s="657"/>
      <c r="AI33" s="656">
        <f>SUM(AI16,AI32)</f>
        <v>0</v>
      </c>
      <c r="AJ33" s="657"/>
      <c r="AK33" s="656">
        <f>SUM(AK16,AK32)</f>
        <v>0</v>
      </c>
      <c r="AL33" s="657"/>
      <c r="AM33" s="134">
        <f>SUM(AG33:AL33)</f>
        <v>0</v>
      </c>
      <c r="AN33" s="656">
        <f>SUM(AN16,AN32)</f>
        <v>0</v>
      </c>
      <c r="AO33" s="657"/>
      <c r="AP33" s="656">
        <f>SUM(AP16,AP32)</f>
        <v>0</v>
      </c>
      <c r="AQ33" s="657"/>
      <c r="AR33" s="656">
        <f>SUM(AR16,AR32)</f>
        <v>0</v>
      </c>
      <c r="AS33" s="657"/>
      <c r="AT33" s="134">
        <f>SUM(AN33:AS33)</f>
        <v>0</v>
      </c>
      <c r="AU33" s="656">
        <f>SUM(AU16,AU32)</f>
        <v>0</v>
      </c>
      <c r="AV33" s="657"/>
      <c r="AW33" s="656">
        <f>SUM(AW16,AW32)</f>
        <v>0</v>
      </c>
      <c r="AX33" s="657"/>
      <c r="AY33" s="656">
        <f>SUM(AY16,AY32)</f>
        <v>0</v>
      </c>
      <c r="AZ33" s="657"/>
      <c r="BA33" s="134">
        <f>SUM(AU33:AZ33)</f>
        <v>0</v>
      </c>
      <c r="BB33" s="134">
        <f t="shared" ref="BB33:BD33" si="96">SUM(BB16+BB32)</f>
        <v>0</v>
      </c>
      <c r="BC33" s="134">
        <f t="shared" si="96"/>
        <v>0</v>
      </c>
      <c r="BD33" s="134">
        <f t="shared" si="96"/>
        <v>0</v>
      </c>
      <c r="BE33" s="134">
        <f t="shared" si="95"/>
        <v>0</v>
      </c>
    </row>
    <row r="34" spans="1:57" s="50" customFormat="1" ht="15" customHeight="1">
      <c r="A34" s="72">
        <v>1900</v>
      </c>
      <c r="B34" s="72"/>
      <c r="C34" s="104" t="s">
        <v>288</v>
      </c>
      <c r="D34" s="76"/>
      <c r="E34" s="635"/>
      <c r="F34" s="635"/>
      <c r="G34" s="635"/>
      <c r="H34" s="635"/>
      <c r="I34" s="635"/>
      <c r="J34" s="635"/>
      <c r="K34" s="635"/>
      <c r="L34" s="635"/>
      <c r="M34" s="635"/>
      <c r="N34" s="635"/>
      <c r="O34" s="635"/>
      <c r="P34" s="76"/>
      <c r="Q34" s="73"/>
      <c r="R34" s="32"/>
      <c r="S34" s="105"/>
      <c r="T34" s="122"/>
      <c r="U34" s="105"/>
      <c r="V34" s="122"/>
      <c r="W34" s="105"/>
      <c r="X34" s="122"/>
      <c r="Y34" s="124"/>
      <c r="Z34" s="105"/>
      <c r="AA34" s="122"/>
      <c r="AB34" s="105"/>
      <c r="AC34" s="122"/>
      <c r="AD34" s="105"/>
      <c r="AE34" s="122"/>
      <c r="AF34" s="124"/>
      <c r="AG34" s="105"/>
      <c r="AH34" s="122"/>
      <c r="AI34" s="105"/>
      <c r="AJ34" s="122"/>
      <c r="AK34" s="105"/>
      <c r="AL34" s="122"/>
      <c r="AM34" s="124"/>
      <c r="AN34" s="105"/>
      <c r="AO34" s="122"/>
      <c r="AP34" s="105"/>
      <c r="AQ34" s="122"/>
      <c r="AR34" s="105"/>
      <c r="AS34" s="122"/>
      <c r="AT34" s="124"/>
      <c r="AU34" s="105"/>
      <c r="AV34" s="122"/>
      <c r="AW34" s="105"/>
      <c r="AX34" s="122"/>
      <c r="AY34" s="105"/>
      <c r="AZ34" s="122"/>
      <c r="BA34" s="124"/>
      <c r="BB34" s="200"/>
      <c r="BC34" s="200"/>
      <c r="BD34" s="200"/>
      <c r="BE34" s="271"/>
    </row>
    <row r="35" spans="1:57" s="50" customFormat="1" ht="15" customHeight="1">
      <c r="A35" s="72"/>
      <c r="B35" s="72"/>
      <c r="C35" s="104" t="s">
        <v>45</v>
      </c>
      <c r="D35" s="12">
        <f t="shared" ref="D35:E39" si="97">D11</f>
        <v>0</v>
      </c>
      <c r="E35" s="630" t="str">
        <f t="shared" si="97"/>
        <v>Select E-Class</v>
      </c>
      <c r="F35" s="630"/>
      <c r="G35" s="630"/>
      <c r="H35" s="630"/>
      <c r="I35" s="630"/>
      <c r="J35" s="630"/>
      <c r="K35" s="630"/>
      <c r="L35" s="630"/>
      <c r="M35" s="630"/>
      <c r="N35" s="630"/>
      <c r="O35" s="630"/>
      <c r="P35" s="135"/>
      <c r="Q35" s="136">
        <f t="shared" ref="Q35" si="98">VLOOKUP(E35,Leave_Benefits,3,0)</f>
        <v>0</v>
      </c>
      <c r="R35" s="65"/>
      <c r="S35" s="137"/>
      <c r="T35" s="115">
        <f>T11*$Q35</f>
        <v>0</v>
      </c>
      <c r="U35" s="137"/>
      <c r="V35" s="115">
        <f>V11*$Q35</f>
        <v>0</v>
      </c>
      <c r="W35" s="137"/>
      <c r="X35" s="115">
        <f>X11*$Q35</f>
        <v>0</v>
      </c>
      <c r="Y35" s="274">
        <f t="shared" ref="Y35:Y39" si="99">T35+V35+X35</f>
        <v>0</v>
      </c>
      <c r="Z35" s="304"/>
      <c r="AA35" s="276">
        <f>AA11*$Q35</f>
        <v>0</v>
      </c>
      <c r="AB35" s="304"/>
      <c r="AC35" s="276">
        <f>AC11*$Q35</f>
        <v>0</v>
      </c>
      <c r="AD35" s="304"/>
      <c r="AE35" s="276">
        <f>AE11*$Q35</f>
        <v>0</v>
      </c>
      <c r="AF35" s="277">
        <f t="shared" ref="AF35:AF39" si="100">AA35+AC35+AE35</f>
        <v>0</v>
      </c>
      <c r="AG35" s="305"/>
      <c r="AH35" s="279">
        <f>AH11*$Q35</f>
        <v>0</v>
      </c>
      <c r="AI35" s="305"/>
      <c r="AJ35" s="279">
        <f>AJ11*$Q35</f>
        <v>0</v>
      </c>
      <c r="AK35" s="305"/>
      <c r="AL35" s="279">
        <f>AL11*$Q35</f>
        <v>0</v>
      </c>
      <c r="AM35" s="280">
        <f>AH35+AJ35+AL35</f>
        <v>0</v>
      </c>
      <c r="AN35" s="306"/>
      <c r="AO35" s="282">
        <f>AO11*$Q35</f>
        <v>0</v>
      </c>
      <c r="AP35" s="306"/>
      <c r="AQ35" s="282">
        <f>AQ11*$Q35</f>
        <v>0</v>
      </c>
      <c r="AR35" s="306"/>
      <c r="AS35" s="282">
        <f>AS11*$Q35</f>
        <v>0</v>
      </c>
      <c r="AT35" s="283">
        <f t="shared" ref="AT35:AT39" si="101">AO35+AQ35+AS35</f>
        <v>0</v>
      </c>
      <c r="AU35" s="307"/>
      <c r="AV35" s="285">
        <f>AV11*$Q35</f>
        <v>0</v>
      </c>
      <c r="AW35" s="307"/>
      <c r="AX35" s="285">
        <f>AX11*$Q35</f>
        <v>0</v>
      </c>
      <c r="AY35" s="307"/>
      <c r="AZ35" s="285">
        <f>AZ11*$Q35</f>
        <v>0</v>
      </c>
      <c r="BA35" s="469">
        <f t="shared" ref="BA35:BA39" si="102">AV35+AX35+AZ35</f>
        <v>0</v>
      </c>
      <c r="BB35" s="470">
        <f t="shared" ref="BB35:BB39" si="103">T35+AA35+AH35+AO35+AV35</f>
        <v>0</v>
      </c>
      <c r="BC35" s="470">
        <f t="shared" ref="BC35:BC39" si="104">V35+AC35+AJ35+AQ35+AX35</f>
        <v>0</v>
      </c>
      <c r="BD35" s="470">
        <f t="shared" ref="BD35:BD39" si="105">X35+AE35+AL35+AS35+AZ35</f>
        <v>0</v>
      </c>
      <c r="BE35" s="297">
        <f t="shared" ref="BE35:BE39" si="106">SUM(BB35:BD35)</f>
        <v>0</v>
      </c>
    </row>
    <row r="36" spans="1:57" s="50" customFormat="1" ht="15" customHeight="1">
      <c r="A36" s="72"/>
      <c r="B36" s="72"/>
      <c r="C36" s="104"/>
      <c r="D36" s="12">
        <f t="shared" si="97"/>
        <v>0</v>
      </c>
      <c r="E36" s="630" t="str">
        <f t="shared" si="97"/>
        <v>Select E-Class</v>
      </c>
      <c r="F36" s="630"/>
      <c r="G36" s="630"/>
      <c r="H36" s="630"/>
      <c r="I36" s="630"/>
      <c r="J36" s="630"/>
      <c r="K36" s="630"/>
      <c r="L36" s="630"/>
      <c r="M36" s="630"/>
      <c r="N36" s="630"/>
      <c r="O36" s="630"/>
      <c r="P36" s="135"/>
      <c r="Q36" s="136">
        <f t="shared" ref="Q36:Q39" si="107">VLOOKUP(E36,Leave_Benefits,3,0)</f>
        <v>0</v>
      </c>
      <c r="R36" s="65"/>
      <c r="S36" s="137"/>
      <c r="T36" s="115">
        <f>T12*$Q36</f>
        <v>0</v>
      </c>
      <c r="U36" s="137"/>
      <c r="V36" s="115">
        <f>V12*$Q36</f>
        <v>0</v>
      </c>
      <c r="W36" s="137"/>
      <c r="X36" s="115">
        <f>X12*$Q36</f>
        <v>0</v>
      </c>
      <c r="Y36" s="274">
        <f t="shared" si="99"/>
        <v>0</v>
      </c>
      <c r="Z36" s="304"/>
      <c r="AA36" s="276">
        <f>AA12*$Q36</f>
        <v>0</v>
      </c>
      <c r="AB36" s="304"/>
      <c r="AC36" s="276">
        <f>AC12*$Q36</f>
        <v>0</v>
      </c>
      <c r="AD36" s="304"/>
      <c r="AE36" s="276">
        <f>AE12*$Q36</f>
        <v>0</v>
      </c>
      <c r="AF36" s="277">
        <f t="shared" si="100"/>
        <v>0</v>
      </c>
      <c r="AG36" s="305"/>
      <c r="AH36" s="279">
        <f>AH12*$Q36</f>
        <v>0</v>
      </c>
      <c r="AI36" s="305"/>
      <c r="AJ36" s="279">
        <f>AJ12*$Q36</f>
        <v>0</v>
      </c>
      <c r="AK36" s="305"/>
      <c r="AL36" s="279">
        <f>AL12*$Q36</f>
        <v>0</v>
      </c>
      <c r="AM36" s="280">
        <f t="shared" ref="AM36:AM39" si="108">AH36+AJ36+AL36</f>
        <v>0</v>
      </c>
      <c r="AN36" s="306"/>
      <c r="AO36" s="282">
        <f>AO12*$Q36</f>
        <v>0</v>
      </c>
      <c r="AP36" s="306"/>
      <c r="AQ36" s="282">
        <f>AQ12*$Q36</f>
        <v>0</v>
      </c>
      <c r="AR36" s="306"/>
      <c r="AS36" s="282">
        <f>AS12*$Q36</f>
        <v>0</v>
      </c>
      <c r="AT36" s="283">
        <f t="shared" si="101"/>
        <v>0</v>
      </c>
      <c r="AU36" s="307"/>
      <c r="AV36" s="285">
        <f>AV12*$Q36</f>
        <v>0</v>
      </c>
      <c r="AW36" s="307"/>
      <c r="AX36" s="285">
        <f>AX12*$Q36</f>
        <v>0</v>
      </c>
      <c r="AY36" s="307"/>
      <c r="AZ36" s="285">
        <f>AZ12*$Q36</f>
        <v>0</v>
      </c>
      <c r="BA36" s="469">
        <f t="shared" si="102"/>
        <v>0</v>
      </c>
      <c r="BB36" s="470">
        <f t="shared" si="103"/>
        <v>0</v>
      </c>
      <c r="BC36" s="470">
        <f t="shared" si="104"/>
        <v>0</v>
      </c>
      <c r="BD36" s="470">
        <f t="shared" si="105"/>
        <v>0</v>
      </c>
      <c r="BE36" s="297">
        <f t="shared" si="106"/>
        <v>0</v>
      </c>
    </row>
    <row r="37" spans="1:57" s="50" customFormat="1" ht="15" customHeight="1">
      <c r="A37" s="72"/>
      <c r="B37" s="72"/>
      <c r="C37" s="104"/>
      <c r="D37" s="12">
        <f t="shared" si="97"/>
        <v>0</v>
      </c>
      <c r="E37" s="630" t="str">
        <f t="shared" si="97"/>
        <v>Select E-Class</v>
      </c>
      <c r="F37" s="630"/>
      <c r="G37" s="630"/>
      <c r="H37" s="630"/>
      <c r="I37" s="630"/>
      <c r="J37" s="630"/>
      <c r="K37" s="630"/>
      <c r="L37" s="630"/>
      <c r="M37" s="630"/>
      <c r="N37" s="630"/>
      <c r="O37" s="630"/>
      <c r="P37" s="135"/>
      <c r="Q37" s="136">
        <f t="shared" si="107"/>
        <v>0</v>
      </c>
      <c r="R37" s="65"/>
      <c r="S37" s="137"/>
      <c r="T37" s="115">
        <f>T13*$Q37</f>
        <v>0</v>
      </c>
      <c r="U37" s="137"/>
      <c r="V37" s="115">
        <f>V13*$Q37</f>
        <v>0</v>
      </c>
      <c r="W37" s="137"/>
      <c r="X37" s="115">
        <f>X13*$Q37</f>
        <v>0</v>
      </c>
      <c r="Y37" s="274">
        <f t="shared" si="99"/>
        <v>0</v>
      </c>
      <c r="Z37" s="304"/>
      <c r="AA37" s="276">
        <f>AA13*$Q37</f>
        <v>0</v>
      </c>
      <c r="AB37" s="304"/>
      <c r="AC37" s="276">
        <f>AC13*$Q37</f>
        <v>0</v>
      </c>
      <c r="AD37" s="304"/>
      <c r="AE37" s="276">
        <f>AE13*$Q37</f>
        <v>0</v>
      </c>
      <c r="AF37" s="277">
        <f t="shared" si="100"/>
        <v>0</v>
      </c>
      <c r="AG37" s="305"/>
      <c r="AH37" s="279">
        <f>AH13*$Q37</f>
        <v>0</v>
      </c>
      <c r="AI37" s="305"/>
      <c r="AJ37" s="279">
        <f>AJ13*$Q37</f>
        <v>0</v>
      </c>
      <c r="AK37" s="305"/>
      <c r="AL37" s="279">
        <f>AL13*$Q37</f>
        <v>0</v>
      </c>
      <c r="AM37" s="280">
        <f t="shared" si="108"/>
        <v>0</v>
      </c>
      <c r="AN37" s="306"/>
      <c r="AO37" s="282">
        <f>AO13*$Q37</f>
        <v>0</v>
      </c>
      <c r="AP37" s="306"/>
      <c r="AQ37" s="282">
        <f>AQ13*$Q37</f>
        <v>0</v>
      </c>
      <c r="AR37" s="306"/>
      <c r="AS37" s="282">
        <f>AS13*$Q37</f>
        <v>0</v>
      </c>
      <c r="AT37" s="283">
        <f t="shared" si="101"/>
        <v>0</v>
      </c>
      <c r="AU37" s="307"/>
      <c r="AV37" s="285">
        <f>AV13*$Q37</f>
        <v>0</v>
      </c>
      <c r="AW37" s="307"/>
      <c r="AX37" s="285">
        <f>AX13*$Q37</f>
        <v>0</v>
      </c>
      <c r="AY37" s="307"/>
      <c r="AZ37" s="285">
        <f>AZ13*$Q37</f>
        <v>0</v>
      </c>
      <c r="BA37" s="469">
        <f t="shared" si="102"/>
        <v>0</v>
      </c>
      <c r="BB37" s="470">
        <f t="shared" si="103"/>
        <v>0</v>
      </c>
      <c r="BC37" s="470">
        <f t="shared" si="104"/>
        <v>0</v>
      </c>
      <c r="BD37" s="470">
        <f t="shared" si="105"/>
        <v>0</v>
      </c>
      <c r="BE37" s="297">
        <f t="shared" si="106"/>
        <v>0</v>
      </c>
    </row>
    <row r="38" spans="1:57" s="50" customFormat="1" ht="15" customHeight="1">
      <c r="A38" s="72"/>
      <c r="B38" s="72"/>
      <c r="C38" s="104"/>
      <c r="D38" s="12">
        <f t="shared" si="97"/>
        <v>0</v>
      </c>
      <c r="E38" s="630" t="str">
        <f t="shared" si="97"/>
        <v>Select E-Class</v>
      </c>
      <c r="F38" s="630"/>
      <c r="G38" s="630"/>
      <c r="H38" s="630"/>
      <c r="I38" s="630"/>
      <c r="J38" s="630"/>
      <c r="K38" s="630"/>
      <c r="L38" s="630"/>
      <c r="M38" s="630"/>
      <c r="N38" s="630"/>
      <c r="O38" s="630"/>
      <c r="P38" s="135"/>
      <c r="Q38" s="136">
        <f t="shared" si="107"/>
        <v>0</v>
      </c>
      <c r="R38" s="65"/>
      <c r="S38" s="137"/>
      <c r="T38" s="115">
        <f>T14*$Q38</f>
        <v>0</v>
      </c>
      <c r="U38" s="137"/>
      <c r="V38" s="115">
        <f>V14*$Q38</f>
        <v>0</v>
      </c>
      <c r="W38" s="137"/>
      <c r="X38" s="115">
        <f>X14*$Q38</f>
        <v>0</v>
      </c>
      <c r="Y38" s="274">
        <f t="shared" si="99"/>
        <v>0</v>
      </c>
      <c r="Z38" s="304"/>
      <c r="AA38" s="276">
        <f>AA14*$Q38</f>
        <v>0</v>
      </c>
      <c r="AB38" s="304"/>
      <c r="AC38" s="276">
        <f>AC14*$Q38</f>
        <v>0</v>
      </c>
      <c r="AD38" s="304"/>
      <c r="AE38" s="276">
        <f>AE14*$Q38</f>
        <v>0</v>
      </c>
      <c r="AF38" s="277">
        <f t="shared" si="100"/>
        <v>0</v>
      </c>
      <c r="AG38" s="305"/>
      <c r="AH38" s="279">
        <f>AH14*$Q38</f>
        <v>0</v>
      </c>
      <c r="AI38" s="305"/>
      <c r="AJ38" s="279">
        <f>AJ14*$Q38</f>
        <v>0</v>
      </c>
      <c r="AK38" s="305"/>
      <c r="AL38" s="279">
        <f>AL14*$Q38</f>
        <v>0</v>
      </c>
      <c r="AM38" s="280">
        <f t="shared" si="108"/>
        <v>0</v>
      </c>
      <c r="AN38" s="306"/>
      <c r="AO38" s="282">
        <f>AO14*$Q38</f>
        <v>0</v>
      </c>
      <c r="AP38" s="306"/>
      <c r="AQ38" s="282">
        <f>AQ14*$Q38</f>
        <v>0</v>
      </c>
      <c r="AR38" s="306"/>
      <c r="AS38" s="282">
        <f>AS14*$Q38</f>
        <v>0</v>
      </c>
      <c r="AT38" s="283">
        <f t="shared" si="101"/>
        <v>0</v>
      </c>
      <c r="AU38" s="307"/>
      <c r="AV38" s="285">
        <f>AV14*$Q38</f>
        <v>0</v>
      </c>
      <c r="AW38" s="307"/>
      <c r="AX38" s="285">
        <f>AX14*$Q38</f>
        <v>0</v>
      </c>
      <c r="AY38" s="307"/>
      <c r="AZ38" s="285">
        <f>AZ14*$Q38</f>
        <v>0</v>
      </c>
      <c r="BA38" s="469">
        <f t="shared" si="102"/>
        <v>0</v>
      </c>
      <c r="BB38" s="470">
        <f t="shared" si="103"/>
        <v>0</v>
      </c>
      <c r="BC38" s="470">
        <f t="shared" si="104"/>
        <v>0</v>
      </c>
      <c r="BD38" s="470">
        <f t="shared" si="105"/>
        <v>0</v>
      </c>
      <c r="BE38" s="297">
        <f t="shared" si="106"/>
        <v>0</v>
      </c>
    </row>
    <row r="39" spans="1:57" s="50" customFormat="1" ht="15" customHeight="1">
      <c r="A39" s="72"/>
      <c r="B39" s="72"/>
      <c r="C39" s="104"/>
      <c r="D39" s="12">
        <f t="shared" si="97"/>
        <v>0</v>
      </c>
      <c r="E39" s="630" t="str">
        <f t="shared" si="97"/>
        <v>Select E-Class</v>
      </c>
      <c r="F39" s="630"/>
      <c r="G39" s="630"/>
      <c r="H39" s="630"/>
      <c r="I39" s="630"/>
      <c r="J39" s="630"/>
      <c r="K39" s="630"/>
      <c r="L39" s="630"/>
      <c r="M39" s="630"/>
      <c r="N39" s="630"/>
      <c r="O39" s="630"/>
      <c r="P39" s="135"/>
      <c r="Q39" s="136">
        <f t="shared" si="107"/>
        <v>0</v>
      </c>
      <c r="R39" s="65"/>
      <c r="S39" s="137"/>
      <c r="T39" s="115">
        <f>T15*$Q39</f>
        <v>0</v>
      </c>
      <c r="U39" s="137"/>
      <c r="V39" s="115">
        <f>V15*$Q39</f>
        <v>0</v>
      </c>
      <c r="W39" s="137"/>
      <c r="X39" s="115">
        <f>X15*$Q39</f>
        <v>0</v>
      </c>
      <c r="Y39" s="274">
        <f t="shared" si="99"/>
        <v>0</v>
      </c>
      <c r="Z39" s="304"/>
      <c r="AA39" s="276">
        <f>AA15*$Q39</f>
        <v>0</v>
      </c>
      <c r="AB39" s="304"/>
      <c r="AC39" s="276">
        <f>AC15*$Q39</f>
        <v>0</v>
      </c>
      <c r="AD39" s="304"/>
      <c r="AE39" s="276">
        <f>AE15*$Q39</f>
        <v>0</v>
      </c>
      <c r="AF39" s="277">
        <f t="shared" si="100"/>
        <v>0</v>
      </c>
      <c r="AG39" s="305"/>
      <c r="AH39" s="279">
        <f>AH15*$Q39</f>
        <v>0</v>
      </c>
      <c r="AI39" s="305"/>
      <c r="AJ39" s="279">
        <f>AJ15*$Q39</f>
        <v>0</v>
      </c>
      <c r="AK39" s="305"/>
      <c r="AL39" s="279">
        <f>AL15*$Q39</f>
        <v>0</v>
      </c>
      <c r="AM39" s="280">
        <f t="shared" si="108"/>
        <v>0</v>
      </c>
      <c r="AN39" s="306"/>
      <c r="AO39" s="282">
        <f>AO15*$Q39</f>
        <v>0</v>
      </c>
      <c r="AP39" s="306"/>
      <c r="AQ39" s="282">
        <f>AQ15*$Q39</f>
        <v>0</v>
      </c>
      <c r="AR39" s="306"/>
      <c r="AS39" s="282">
        <f>AS15*$Q39</f>
        <v>0</v>
      </c>
      <c r="AT39" s="283">
        <f t="shared" si="101"/>
        <v>0</v>
      </c>
      <c r="AU39" s="307"/>
      <c r="AV39" s="285">
        <f>AV15*$Q39</f>
        <v>0</v>
      </c>
      <c r="AW39" s="307"/>
      <c r="AX39" s="285">
        <f>AX15*$Q39</f>
        <v>0</v>
      </c>
      <c r="AY39" s="307"/>
      <c r="AZ39" s="285">
        <f>AZ15*$Q39</f>
        <v>0</v>
      </c>
      <c r="BA39" s="469">
        <f t="shared" si="102"/>
        <v>0</v>
      </c>
      <c r="BB39" s="470">
        <f t="shared" si="103"/>
        <v>0</v>
      </c>
      <c r="BC39" s="470">
        <f t="shared" si="104"/>
        <v>0</v>
      </c>
      <c r="BD39" s="470">
        <f t="shared" si="105"/>
        <v>0</v>
      </c>
      <c r="BE39" s="297">
        <f t="shared" si="106"/>
        <v>0</v>
      </c>
    </row>
    <row r="40" spans="1:57" s="50" customFormat="1" ht="15" customHeight="1">
      <c r="A40" s="72"/>
      <c r="B40" s="72"/>
      <c r="C40" s="104"/>
      <c r="D40" s="12"/>
      <c r="E40" s="690"/>
      <c r="F40" s="690"/>
      <c r="G40" s="690"/>
      <c r="H40" s="690"/>
      <c r="I40" s="690"/>
      <c r="J40" s="690"/>
      <c r="K40" s="690"/>
      <c r="L40" s="690"/>
      <c r="M40" s="690"/>
      <c r="N40" s="691"/>
      <c r="O40" s="624" t="s">
        <v>284</v>
      </c>
      <c r="P40" s="625"/>
      <c r="Q40" s="625"/>
      <c r="R40" s="626"/>
      <c r="S40" s="672">
        <f>SUM(T35:T39)</f>
        <v>0</v>
      </c>
      <c r="T40" s="673"/>
      <c r="U40" s="672">
        <f>SUM(V35:V39)</f>
        <v>0</v>
      </c>
      <c r="V40" s="673"/>
      <c r="W40" s="672">
        <f>SUM(X35:X39)</f>
        <v>0</v>
      </c>
      <c r="X40" s="673"/>
      <c r="Y40" s="138">
        <f>SUM(S40:X40)</f>
        <v>0</v>
      </c>
      <c r="Z40" s="672">
        <f>SUM(AA35:AA39)</f>
        <v>0</v>
      </c>
      <c r="AA40" s="673"/>
      <c r="AB40" s="672">
        <f>SUM(AC35:AC39)</f>
        <v>0</v>
      </c>
      <c r="AC40" s="673"/>
      <c r="AD40" s="672">
        <f>SUM(AE35:AE39)</f>
        <v>0</v>
      </c>
      <c r="AE40" s="673"/>
      <c r="AF40" s="138">
        <f>SUM(Z40:AE40)</f>
        <v>0</v>
      </c>
      <c r="AG40" s="672">
        <f>SUM(AH35:AH39)</f>
        <v>0</v>
      </c>
      <c r="AH40" s="673"/>
      <c r="AI40" s="672">
        <f>SUM(AJ35:AJ39)</f>
        <v>0</v>
      </c>
      <c r="AJ40" s="673"/>
      <c r="AK40" s="672">
        <f>SUM(AL35:AL39)</f>
        <v>0</v>
      </c>
      <c r="AL40" s="673"/>
      <c r="AM40" s="138">
        <f>SUM(AG40:AL40)</f>
        <v>0</v>
      </c>
      <c r="AN40" s="672">
        <f>SUM(AO35:AO39)</f>
        <v>0</v>
      </c>
      <c r="AO40" s="673"/>
      <c r="AP40" s="672">
        <f>SUM(AQ35:AQ39)</f>
        <v>0</v>
      </c>
      <c r="AQ40" s="673"/>
      <c r="AR40" s="672">
        <f>SUM(AS35:AS39)</f>
        <v>0</v>
      </c>
      <c r="AS40" s="673"/>
      <c r="AT40" s="138">
        <f>SUM(AN40:AS40)</f>
        <v>0</v>
      </c>
      <c r="AU40" s="672">
        <f>SUM(AV35:AV39)</f>
        <v>0</v>
      </c>
      <c r="AV40" s="673"/>
      <c r="AW40" s="672">
        <f>SUM(AX35:AX39)</f>
        <v>0</v>
      </c>
      <c r="AX40" s="673"/>
      <c r="AY40" s="672">
        <f>SUM(AZ35:AZ39)</f>
        <v>0</v>
      </c>
      <c r="AZ40" s="673"/>
      <c r="BA40" s="138">
        <f>SUM(AU40:AZ40)</f>
        <v>0</v>
      </c>
      <c r="BB40" s="138">
        <f t="shared" ref="BB40:BD40" si="109">SUM(BB35:BB39)</f>
        <v>0</v>
      </c>
      <c r="BC40" s="138">
        <f t="shared" si="109"/>
        <v>0</v>
      </c>
      <c r="BD40" s="138">
        <f t="shared" si="109"/>
        <v>0</v>
      </c>
      <c r="BE40" s="312">
        <f t="shared" ref="BE40" si="110">SUM(BB40:BD40)</f>
        <v>0</v>
      </c>
    </row>
    <row r="41" spans="1:57" s="50" customFormat="1" ht="15" customHeight="1">
      <c r="A41" s="72"/>
      <c r="B41" s="72"/>
      <c r="C41" s="104" t="s">
        <v>46</v>
      </c>
      <c r="D41" s="64"/>
      <c r="E41" s="605"/>
      <c r="F41" s="605"/>
      <c r="G41" s="605"/>
      <c r="H41" s="605"/>
      <c r="I41" s="605"/>
      <c r="J41" s="605"/>
      <c r="K41" s="605"/>
      <c r="L41" s="605"/>
      <c r="M41" s="605"/>
      <c r="N41" s="605"/>
      <c r="O41" s="602"/>
      <c r="P41" s="135"/>
      <c r="Q41" s="139"/>
      <c r="R41" s="108"/>
      <c r="S41" s="140"/>
      <c r="T41" s="141"/>
      <c r="U41" s="140"/>
      <c r="V41" s="141"/>
      <c r="W41" s="140"/>
      <c r="X41" s="141"/>
      <c r="Y41" s="142"/>
      <c r="Z41" s="140"/>
      <c r="AA41" s="141"/>
      <c r="AB41" s="140"/>
      <c r="AC41" s="141"/>
      <c r="AD41" s="140"/>
      <c r="AE41" s="141"/>
      <c r="AF41" s="142"/>
      <c r="AG41" s="140"/>
      <c r="AH41" s="141"/>
      <c r="AI41" s="140"/>
      <c r="AJ41" s="141"/>
      <c r="AK41" s="140"/>
      <c r="AL41" s="141"/>
      <c r="AM41" s="142"/>
      <c r="AN41" s="140"/>
      <c r="AO41" s="141"/>
      <c r="AP41" s="140"/>
      <c r="AQ41" s="141"/>
      <c r="AR41" s="140"/>
      <c r="AS41" s="141"/>
      <c r="AT41" s="142"/>
      <c r="AU41" s="140"/>
      <c r="AV41" s="141"/>
      <c r="AW41" s="140"/>
      <c r="AX41" s="141"/>
      <c r="AY41" s="140"/>
      <c r="AZ41" s="141"/>
      <c r="BA41" s="142"/>
      <c r="BB41" s="313"/>
      <c r="BC41" s="313"/>
      <c r="BD41" s="313"/>
      <c r="BE41" s="314"/>
    </row>
    <row r="42" spans="1:57" s="50" customFormat="1" ht="15" customHeight="1">
      <c r="A42" s="72"/>
      <c r="B42" s="72"/>
      <c r="C42" s="104"/>
      <c r="D42" s="68">
        <f t="shared" ref="D42:E48" si="111">D19</f>
        <v>0</v>
      </c>
      <c r="E42" s="616" t="str">
        <f t="shared" si="111"/>
        <v>Select E-Class</v>
      </c>
      <c r="F42" s="616"/>
      <c r="G42" s="616"/>
      <c r="H42" s="616"/>
      <c r="I42" s="616"/>
      <c r="J42" s="616"/>
      <c r="K42" s="616"/>
      <c r="L42" s="616"/>
      <c r="M42" s="616"/>
      <c r="N42" s="616"/>
      <c r="O42" s="616"/>
      <c r="P42" s="135"/>
      <c r="Q42" s="136">
        <f t="shared" ref="Q42:Q48" si="112">VLOOKUP(E42,Leave_Benefits,3,0)</f>
        <v>0</v>
      </c>
      <c r="R42" s="65"/>
      <c r="S42" s="137"/>
      <c r="T42" s="115">
        <f t="shared" ref="T42:T48" si="113">T19*$Q42</f>
        <v>0</v>
      </c>
      <c r="U42" s="137"/>
      <c r="V42" s="115">
        <f t="shared" ref="V42:V48" si="114">V19*$Q42</f>
        <v>0</v>
      </c>
      <c r="W42" s="137"/>
      <c r="X42" s="115">
        <f t="shared" ref="X42:X48" si="115">X19*$Q42</f>
        <v>0</v>
      </c>
      <c r="Y42" s="274">
        <f t="shared" ref="Y42:Y48" si="116">T42+V42+X42</f>
        <v>0</v>
      </c>
      <c r="Z42" s="304"/>
      <c r="AA42" s="276">
        <f t="shared" ref="AA42:AA48" si="117">AA19*$Q42</f>
        <v>0</v>
      </c>
      <c r="AB42" s="304"/>
      <c r="AC42" s="276">
        <f t="shared" ref="AC42:AC48" si="118">AC19*$Q42</f>
        <v>0</v>
      </c>
      <c r="AD42" s="304"/>
      <c r="AE42" s="276">
        <f t="shared" ref="AE42:AE48" si="119">AE19*$Q42</f>
        <v>0</v>
      </c>
      <c r="AF42" s="277">
        <f t="shared" ref="AF42:AF48" si="120">AA42+AC42+AE42</f>
        <v>0</v>
      </c>
      <c r="AG42" s="305"/>
      <c r="AH42" s="279">
        <f t="shared" ref="AH42:AH48" si="121">AH19*$Q42</f>
        <v>0</v>
      </c>
      <c r="AI42" s="305"/>
      <c r="AJ42" s="279">
        <f t="shared" ref="AJ42:AJ48" si="122">AJ19*$Q42</f>
        <v>0</v>
      </c>
      <c r="AK42" s="305"/>
      <c r="AL42" s="279">
        <f t="shared" ref="AL42:AL48" si="123">AL19*$Q42</f>
        <v>0</v>
      </c>
      <c r="AM42" s="280">
        <f>AH42+AJ42+AL42</f>
        <v>0</v>
      </c>
      <c r="AN42" s="306"/>
      <c r="AO42" s="282">
        <f t="shared" ref="AO42:AO48" si="124">AO19*$Q42</f>
        <v>0</v>
      </c>
      <c r="AP42" s="306"/>
      <c r="AQ42" s="282">
        <f t="shared" ref="AQ42:AQ48" si="125">AQ19*$Q42</f>
        <v>0</v>
      </c>
      <c r="AR42" s="306"/>
      <c r="AS42" s="282">
        <f t="shared" ref="AS42:AS48" si="126">AS19*$Q42</f>
        <v>0</v>
      </c>
      <c r="AT42" s="283">
        <f t="shared" ref="AT42:AT55" si="127">AO42+AQ42+AS42</f>
        <v>0</v>
      </c>
      <c r="AU42" s="307"/>
      <c r="AV42" s="285">
        <f t="shared" ref="AV42:AV48" si="128">AV19*$Q42</f>
        <v>0</v>
      </c>
      <c r="AW42" s="307"/>
      <c r="AX42" s="285">
        <f t="shared" ref="AX42:AX48" si="129">AX19*$Q42</f>
        <v>0</v>
      </c>
      <c r="AY42" s="307"/>
      <c r="AZ42" s="285">
        <f t="shared" ref="AZ42:AZ48" si="130">AZ19*$Q42</f>
        <v>0</v>
      </c>
      <c r="BA42" s="286">
        <f>SUM(AV42+AX42+AZ42)</f>
        <v>0</v>
      </c>
      <c r="BB42" s="470">
        <f t="shared" ref="BB42:BB48" si="131">T42+AA42+AH42+AO42+AV42</f>
        <v>0</v>
      </c>
      <c r="BC42" s="470">
        <f t="shared" ref="BC42:BC48" si="132">V42+AC42+AJ42+AQ42+AX42</f>
        <v>0</v>
      </c>
      <c r="BD42" s="470">
        <f t="shared" ref="BD42:BD48" si="133">X42+AE42+AL42+AS42+AZ42</f>
        <v>0</v>
      </c>
      <c r="BE42" s="297">
        <f t="shared" ref="BE42:BE48" si="134">SUM(BB42:BD42)</f>
        <v>0</v>
      </c>
    </row>
    <row r="43" spans="1:57" s="50" customFormat="1" ht="15" customHeight="1">
      <c r="A43" s="72"/>
      <c r="B43" s="72"/>
      <c r="C43" s="104"/>
      <c r="D43" s="68">
        <f t="shared" si="111"/>
        <v>0</v>
      </c>
      <c r="E43" s="615" t="str">
        <f t="shared" si="111"/>
        <v>Select E-Class</v>
      </c>
      <c r="F43" s="615"/>
      <c r="G43" s="615"/>
      <c r="H43" s="615"/>
      <c r="I43" s="615"/>
      <c r="J43" s="615"/>
      <c r="K43" s="615"/>
      <c r="L43" s="615"/>
      <c r="M43" s="615"/>
      <c r="N43" s="615"/>
      <c r="O43" s="616"/>
      <c r="P43" s="135"/>
      <c r="Q43" s="136">
        <f t="shared" si="112"/>
        <v>0</v>
      </c>
      <c r="R43" s="65"/>
      <c r="S43" s="137"/>
      <c r="T43" s="115">
        <f t="shared" si="113"/>
        <v>0</v>
      </c>
      <c r="U43" s="137"/>
      <c r="V43" s="115">
        <f t="shared" si="114"/>
        <v>0</v>
      </c>
      <c r="W43" s="137"/>
      <c r="X43" s="115">
        <f t="shared" si="115"/>
        <v>0</v>
      </c>
      <c r="Y43" s="274">
        <f t="shared" si="116"/>
        <v>0</v>
      </c>
      <c r="Z43" s="304"/>
      <c r="AA43" s="276">
        <f t="shared" si="117"/>
        <v>0</v>
      </c>
      <c r="AB43" s="304"/>
      <c r="AC43" s="276">
        <f t="shared" si="118"/>
        <v>0</v>
      </c>
      <c r="AD43" s="304"/>
      <c r="AE43" s="276">
        <f t="shared" si="119"/>
        <v>0</v>
      </c>
      <c r="AF43" s="277">
        <f t="shared" si="120"/>
        <v>0</v>
      </c>
      <c r="AG43" s="305"/>
      <c r="AH43" s="279">
        <f t="shared" si="121"/>
        <v>0</v>
      </c>
      <c r="AI43" s="305"/>
      <c r="AJ43" s="279">
        <f t="shared" si="122"/>
        <v>0</v>
      </c>
      <c r="AK43" s="305"/>
      <c r="AL43" s="279">
        <f t="shared" si="123"/>
        <v>0</v>
      </c>
      <c r="AM43" s="280">
        <f>AH43+AJ43+AL43</f>
        <v>0</v>
      </c>
      <c r="AN43" s="306"/>
      <c r="AO43" s="282">
        <f t="shared" si="124"/>
        <v>0</v>
      </c>
      <c r="AP43" s="306"/>
      <c r="AQ43" s="282">
        <f t="shared" si="125"/>
        <v>0</v>
      </c>
      <c r="AR43" s="306"/>
      <c r="AS43" s="282">
        <f t="shared" si="126"/>
        <v>0</v>
      </c>
      <c r="AT43" s="283">
        <f t="shared" si="127"/>
        <v>0</v>
      </c>
      <c r="AU43" s="307"/>
      <c r="AV43" s="285">
        <f t="shared" si="128"/>
        <v>0</v>
      </c>
      <c r="AW43" s="307"/>
      <c r="AX43" s="285">
        <f t="shared" si="129"/>
        <v>0</v>
      </c>
      <c r="AY43" s="307"/>
      <c r="AZ43" s="285">
        <f t="shared" si="130"/>
        <v>0</v>
      </c>
      <c r="BA43" s="286">
        <f t="shared" ref="BA43:BA55" si="135">SUM(AV43+AX43+AZ43)</f>
        <v>0</v>
      </c>
      <c r="BB43" s="470">
        <f t="shared" si="131"/>
        <v>0</v>
      </c>
      <c r="BC43" s="470">
        <f t="shared" si="132"/>
        <v>0</v>
      </c>
      <c r="BD43" s="470">
        <f t="shared" si="133"/>
        <v>0</v>
      </c>
      <c r="BE43" s="297">
        <f t="shared" si="134"/>
        <v>0</v>
      </c>
    </row>
    <row r="44" spans="1:57" s="50" customFormat="1" ht="15" customHeight="1">
      <c r="A44" s="72"/>
      <c r="B44" s="72"/>
      <c r="C44" s="104"/>
      <c r="D44" s="68">
        <f t="shared" si="111"/>
        <v>0</v>
      </c>
      <c r="E44" s="615" t="str">
        <f t="shared" si="111"/>
        <v>Select E-Class</v>
      </c>
      <c r="F44" s="616"/>
      <c r="G44" s="616"/>
      <c r="H44" s="616"/>
      <c r="I44" s="616"/>
      <c r="J44" s="616"/>
      <c r="K44" s="616"/>
      <c r="L44" s="616"/>
      <c r="M44" s="616"/>
      <c r="N44" s="616"/>
      <c r="O44" s="616"/>
      <c r="P44" s="135"/>
      <c r="Q44" s="136">
        <f t="shared" si="112"/>
        <v>0</v>
      </c>
      <c r="R44" s="65"/>
      <c r="S44" s="137"/>
      <c r="T44" s="115">
        <f t="shared" si="113"/>
        <v>0</v>
      </c>
      <c r="U44" s="137"/>
      <c r="V44" s="115">
        <f t="shared" si="114"/>
        <v>0</v>
      </c>
      <c r="W44" s="137"/>
      <c r="X44" s="115">
        <f t="shared" si="115"/>
        <v>0</v>
      </c>
      <c r="Y44" s="274">
        <f t="shared" si="116"/>
        <v>0</v>
      </c>
      <c r="Z44" s="304"/>
      <c r="AA44" s="276">
        <f t="shared" si="117"/>
        <v>0</v>
      </c>
      <c r="AB44" s="304"/>
      <c r="AC44" s="276">
        <f t="shared" si="118"/>
        <v>0</v>
      </c>
      <c r="AD44" s="304"/>
      <c r="AE44" s="276">
        <f t="shared" si="119"/>
        <v>0</v>
      </c>
      <c r="AF44" s="277">
        <f t="shared" si="120"/>
        <v>0</v>
      </c>
      <c r="AG44" s="305"/>
      <c r="AH44" s="279">
        <f t="shared" si="121"/>
        <v>0</v>
      </c>
      <c r="AI44" s="305"/>
      <c r="AJ44" s="279">
        <f t="shared" si="122"/>
        <v>0</v>
      </c>
      <c r="AK44" s="305"/>
      <c r="AL44" s="279">
        <f t="shared" si="123"/>
        <v>0</v>
      </c>
      <c r="AM44" s="280">
        <f t="shared" ref="AM44:AM55" si="136">AH44+AJ44+AL44</f>
        <v>0</v>
      </c>
      <c r="AN44" s="306"/>
      <c r="AO44" s="282">
        <f t="shared" si="124"/>
        <v>0</v>
      </c>
      <c r="AP44" s="306"/>
      <c r="AQ44" s="282">
        <f t="shared" si="125"/>
        <v>0</v>
      </c>
      <c r="AR44" s="306"/>
      <c r="AS44" s="282">
        <f t="shared" si="126"/>
        <v>0</v>
      </c>
      <c r="AT44" s="283">
        <f t="shared" si="127"/>
        <v>0</v>
      </c>
      <c r="AU44" s="307"/>
      <c r="AV44" s="285">
        <f t="shared" si="128"/>
        <v>0</v>
      </c>
      <c r="AW44" s="307"/>
      <c r="AX44" s="285">
        <f t="shared" si="129"/>
        <v>0</v>
      </c>
      <c r="AY44" s="307"/>
      <c r="AZ44" s="285">
        <f t="shared" si="130"/>
        <v>0</v>
      </c>
      <c r="BA44" s="286">
        <f t="shared" si="135"/>
        <v>0</v>
      </c>
      <c r="BB44" s="470">
        <f t="shared" si="131"/>
        <v>0</v>
      </c>
      <c r="BC44" s="470">
        <f t="shared" si="132"/>
        <v>0</v>
      </c>
      <c r="BD44" s="470">
        <f t="shared" si="133"/>
        <v>0</v>
      </c>
      <c r="BE44" s="297">
        <f t="shared" si="134"/>
        <v>0</v>
      </c>
    </row>
    <row r="45" spans="1:57" s="50" customFormat="1" ht="15" customHeight="1">
      <c r="A45" s="72"/>
      <c r="B45" s="72"/>
      <c r="C45" s="104"/>
      <c r="D45" s="68">
        <f t="shared" si="111"/>
        <v>0</v>
      </c>
      <c r="E45" s="615" t="str">
        <f t="shared" si="111"/>
        <v>Select E-Class</v>
      </c>
      <c r="F45" s="616"/>
      <c r="G45" s="616"/>
      <c r="H45" s="616"/>
      <c r="I45" s="616"/>
      <c r="J45" s="616"/>
      <c r="K45" s="616"/>
      <c r="L45" s="616"/>
      <c r="M45" s="616"/>
      <c r="N45" s="616"/>
      <c r="O45" s="616"/>
      <c r="P45" s="135"/>
      <c r="Q45" s="136">
        <f t="shared" si="112"/>
        <v>0</v>
      </c>
      <c r="R45" s="65"/>
      <c r="S45" s="137"/>
      <c r="T45" s="115">
        <f t="shared" si="113"/>
        <v>0</v>
      </c>
      <c r="U45" s="137"/>
      <c r="V45" s="115">
        <f t="shared" si="114"/>
        <v>0</v>
      </c>
      <c r="W45" s="143"/>
      <c r="X45" s="115">
        <f t="shared" si="115"/>
        <v>0</v>
      </c>
      <c r="Y45" s="274">
        <f t="shared" si="116"/>
        <v>0</v>
      </c>
      <c r="Z45" s="304"/>
      <c r="AA45" s="276">
        <f t="shared" si="117"/>
        <v>0</v>
      </c>
      <c r="AB45" s="304"/>
      <c r="AC45" s="276">
        <f t="shared" si="118"/>
        <v>0</v>
      </c>
      <c r="AD45" s="315"/>
      <c r="AE45" s="276">
        <f t="shared" si="119"/>
        <v>0</v>
      </c>
      <c r="AF45" s="277">
        <f t="shared" si="120"/>
        <v>0</v>
      </c>
      <c r="AG45" s="305"/>
      <c r="AH45" s="279">
        <f t="shared" si="121"/>
        <v>0</v>
      </c>
      <c r="AI45" s="305"/>
      <c r="AJ45" s="279">
        <f t="shared" si="122"/>
        <v>0</v>
      </c>
      <c r="AK45" s="316"/>
      <c r="AL45" s="279">
        <f t="shared" si="123"/>
        <v>0</v>
      </c>
      <c r="AM45" s="280">
        <f t="shared" si="136"/>
        <v>0</v>
      </c>
      <c r="AN45" s="306"/>
      <c r="AO45" s="282">
        <f t="shared" si="124"/>
        <v>0</v>
      </c>
      <c r="AP45" s="306"/>
      <c r="AQ45" s="282">
        <f t="shared" si="125"/>
        <v>0</v>
      </c>
      <c r="AR45" s="317"/>
      <c r="AS45" s="282">
        <f t="shared" si="126"/>
        <v>0</v>
      </c>
      <c r="AT45" s="283">
        <f t="shared" si="127"/>
        <v>0</v>
      </c>
      <c r="AU45" s="307"/>
      <c r="AV45" s="285">
        <f t="shared" si="128"/>
        <v>0</v>
      </c>
      <c r="AW45" s="307"/>
      <c r="AX45" s="285">
        <f t="shared" si="129"/>
        <v>0</v>
      </c>
      <c r="AY45" s="318"/>
      <c r="AZ45" s="285">
        <f t="shared" si="130"/>
        <v>0</v>
      </c>
      <c r="BA45" s="286">
        <f t="shared" si="135"/>
        <v>0</v>
      </c>
      <c r="BB45" s="470">
        <f t="shared" si="131"/>
        <v>0</v>
      </c>
      <c r="BC45" s="470">
        <f t="shared" si="132"/>
        <v>0</v>
      </c>
      <c r="BD45" s="470">
        <f t="shared" si="133"/>
        <v>0</v>
      </c>
      <c r="BE45" s="297">
        <f t="shared" si="134"/>
        <v>0</v>
      </c>
    </row>
    <row r="46" spans="1:57" s="50" customFormat="1" ht="15" customHeight="1">
      <c r="A46" s="72"/>
      <c r="B46" s="72"/>
      <c r="C46" s="104"/>
      <c r="D46" s="68">
        <f t="shared" si="111"/>
        <v>0</v>
      </c>
      <c r="E46" s="615" t="str">
        <f t="shared" si="111"/>
        <v>Select E-Class</v>
      </c>
      <c r="F46" s="616"/>
      <c r="G46" s="616"/>
      <c r="H46" s="616"/>
      <c r="I46" s="616"/>
      <c r="J46" s="616"/>
      <c r="K46" s="616"/>
      <c r="L46" s="616"/>
      <c r="M46" s="616"/>
      <c r="N46" s="616"/>
      <c r="O46" s="616"/>
      <c r="P46" s="135"/>
      <c r="Q46" s="136">
        <f t="shared" si="112"/>
        <v>0</v>
      </c>
      <c r="R46" s="65"/>
      <c r="S46" s="137"/>
      <c r="T46" s="115">
        <f t="shared" si="113"/>
        <v>0</v>
      </c>
      <c r="U46" s="137"/>
      <c r="V46" s="115">
        <f t="shared" si="114"/>
        <v>0</v>
      </c>
      <c r="W46" s="137"/>
      <c r="X46" s="115">
        <f t="shared" si="115"/>
        <v>0</v>
      </c>
      <c r="Y46" s="274">
        <f t="shared" si="116"/>
        <v>0</v>
      </c>
      <c r="Z46" s="304"/>
      <c r="AA46" s="276">
        <f t="shared" si="117"/>
        <v>0</v>
      </c>
      <c r="AB46" s="304"/>
      <c r="AC46" s="276">
        <f t="shared" si="118"/>
        <v>0</v>
      </c>
      <c r="AD46" s="304"/>
      <c r="AE46" s="276">
        <f t="shared" si="119"/>
        <v>0</v>
      </c>
      <c r="AF46" s="277">
        <f t="shared" si="120"/>
        <v>0</v>
      </c>
      <c r="AG46" s="305"/>
      <c r="AH46" s="279">
        <f t="shared" si="121"/>
        <v>0</v>
      </c>
      <c r="AI46" s="305"/>
      <c r="AJ46" s="279">
        <f t="shared" si="122"/>
        <v>0</v>
      </c>
      <c r="AK46" s="305"/>
      <c r="AL46" s="279">
        <f t="shared" si="123"/>
        <v>0</v>
      </c>
      <c r="AM46" s="280">
        <f t="shared" si="136"/>
        <v>0</v>
      </c>
      <c r="AN46" s="306"/>
      <c r="AO46" s="282">
        <f t="shared" si="124"/>
        <v>0</v>
      </c>
      <c r="AP46" s="306"/>
      <c r="AQ46" s="282">
        <f t="shared" si="125"/>
        <v>0</v>
      </c>
      <c r="AR46" s="306"/>
      <c r="AS46" s="282">
        <f t="shared" si="126"/>
        <v>0</v>
      </c>
      <c r="AT46" s="283">
        <f t="shared" si="127"/>
        <v>0</v>
      </c>
      <c r="AU46" s="307"/>
      <c r="AV46" s="285">
        <f t="shared" si="128"/>
        <v>0</v>
      </c>
      <c r="AW46" s="307"/>
      <c r="AX46" s="285">
        <f t="shared" si="129"/>
        <v>0</v>
      </c>
      <c r="AY46" s="307"/>
      <c r="AZ46" s="285">
        <f t="shared" si="130"/>
        <v>0</v>
      </c>
      <c r="BA46" s="286">
        <f t="shared" si="135"/>
        <v>0</v>
      </c>
      <c r="BB46" s="470">
        <f t="shared" si="131"/>
        <v>0</v>
      </c>
      <c r="BC46" s="470">
        <f t="shared" si="132"/>
        <v>0</v>
      </c>
      <c r="BD46" s="470">
        <f t="shared" si="133"/>
        <v>0</v>
      </c>
      <c r="BE46" s="297">
        <f t="shared" si="134"/>
        <v>0</v>
      </c>
    </row>
    <row r="47" spans="1:57" s="50" customFormat="1" ht="15" customHeight="1">
      <c r="A47" s="72"/>
      <c r="B47" s="72"/>
      <c r="C47" s="104"/>
      <c r="D47" s="68" t="str">
        <f t="shared" si="111"/>
        <v>Post Doc (≤ 3 Years)</v>
      </c>
      <c r="E47" s="615" t="str">
        <f t="shared" si="111"/>
        <v>FN - Faculty (Non-Union, 9 mo.)</v>
      </c>
      <c r="F47" s="616"/>
      <c r="G47" s="616"/>
      <c r="H47" s="616"/>
      <c r="I47" s="616"/>
      <c r="J47" s="616"/>
      <c r="K47" s="616"/>
      <c r="L47" s="616"/>
      <c r="M47" s="616"/>
      <c r="N47" s="616"/>
      <c r="O47" s="616"/>
      <c r="P47" s="135"/>
      <c r="Q47" s="136">
        <f t="shared" si="112"/>
        <v>0.28799999999999998</v>
      </c>
      <c r="R47" s="65"/>
      <c r="S47" s="137"/>
      <c r="T47" s="115">
        <f t="shared" si="113"/>
        <v>0</v>
      </c>
      <c r="U47" s="137"/>
      <c r="V47" s="115">
        <f t="shared" si="114"/>
        <v>0</v>
      </c>
      <c r="W47" s="137"/>
      <c r="X47" s="115">
        <f t="shared" si="115"/>
        <v>0</v>
      </c>
      <c r="Y47" s="274">
        <f t="shared" si="116"/>
        <v>0</v>
      </c>
      <c r="Z47" s="304"/>
      <c r="AA47" s="276">
        <f t="shared" si="117"/>
        <v>0</v>
      </c>
      <c r="AB47" s="304"/>
      <c r="AC47" s="276">
        <f t="shared" si="118"/>
        <v>0</v>
      </c>
      <c r="AD47" s="304"/>
      <c r="AE47" s="276">
        <f t="shared" si="119"/>
        <v>0</v>
      </c>
      <c r="AF47" s="277">
        <f t="shared" si="120"/>
        <v>0</v>
      </c>
      <c r="AG47" s="305"/>
      <c r="AH47" s="279">
        <f t="shared" si="121"/>
        <v>0</v>
      </c>
      <c r="AI47" s="305"/>
      <c r="AJ47" s="279">
        <f t="shared" si="122"/>
        <v>0</v>
      </c>
      <c r="AK47" s="305"/>
      <c r="AL47" s="279">
        <f t="shared" si="123"/>
        <v>0</v>
      </c>
      <c r="AM47" s="280">
        <f t="shared" si="136"/>
        <v>0</v>
      </c>
      <c r="AN47" s="306"/>
      <c r="AO47" s="282">
        <f t="shared" si="124"/>
        <v>0</v>
      </c>
      <c r="AP47" s="306"/>
      <c r="AQ47" s="282">
        <f t="shared" si="125"/>
        <v>0</v>
      </c>
      <c r="AR47" s="306"/>
      <c r="AS47" s="282">
        <f t="shared" si="126"/>
        <v>0</v>
      </c>
      <c r="AT47" s="283">
        <f t="shared" si="127"/>
        <v>0</v>
      </c>
      <c r="AU47" s="307"/>
      <c r="AV47" s="285">
        <f t="shared" si="128"/>
        <v>0</v>
      </c>
      <c r="AW47" s="307"/>
      <c r="AX47" s="285">
        <f t="shared" si="129"/>
        <v>0</v>
      </c>
      <c r="AY47" s="307"/>
      <c r="AZ47" s="285">
        <f t="shared" si="130"/>
        <v>0</v>
      </c>
      <c r="BA47" s="286">
        <f t="shared" si="135"/>
        <v>0</v>
      </c>
      <c r="BB47" s="470">
        <f t="shared" si="131"/>
        <v>0</v>
      </c>
      <c r="BC47" s="470">
        <f t="shared" si="132"/>
        <v>0</v>
      </c>
      <c r="BD47" s="470">
        <f t="shared" si="133"/>
        <v>0</v>
      </c>
      <c r="BE47" s="297">
        <f t="shared" si="134"/>
        <v>0</v>
      </c>
    </row>
    <row r="48" spans="1:57" s="50" customFormat="1" ht="15" customHeight="1">
      <c r="A48" s="72"/>
      <c r="B48" s="72"/>
      <c r="C48" s="104"/>
      <c r="D48" s="68" t="str">
        <f t="shared" si="111"/>
        <v>Post Doc (≥ 4 Years)</v>
      </c>
      <c r="E48" s="615" t="str">
        <f t="shared" si="111"/>
        <v>F9 - Faculty (UNAC)</v>
      </c>
      <c r="F48" s="616"/>
      <c r="G48" s="616"/>
      <c r="H48" s="616"/>
      <c r="I48" s="616"/>
      <c r="J48" s="616"/>
      <c r="K48" s="616"/>
      <c r="L48" s="616"/>
      <c r="M48" s="616"/>
      <c r="N48" s="616"/>
      <c r="O48" s="616"/>
      <c r="P48" s="135"/>
      <c r="Q48" s="136">
        <f t="shared" si="112"/>
        <v>0.30499999999999999</v>
      </c>
      <c r="R48" s="65"/>
      <c r="S48" s="137"/>
      <c r="T48" s="115">
        <f t="shared" si="113"/>
        <v>0</v>
      </c>
      <c r="U48" s="137"/>
      <c r="V48" s="115">
        <f t="shared" si="114"/>
        <v>0</v>
      </c>
      <c r="W48" s="137"/>
      <c r="X48" s="115">
        <f t="shared" si="115"/>
        <v>0</v>
      </c>
      <c r="Y48" s="274">
        <f t="shared" si="116"/>
        <v>0</v>
      </c>
      <c r="Z48" s="304"/>
      <c r="AA48" s="276">
        <f t="shared" si="117"/>
        <v>0</v>
      </c>
      <c r="AB48" s="304"/>
      <c r="AC48" s="276">
        <f t="shared" si="118"/>
        <v>0</v>
      </c>
      <c r="AD48" s="304"/>
      <c r="AE48" s="276">
        <f t="shared" si="119"/>
        <v>0</v>
      </c>
      <c r="AF48" s="277">
        <f t="shared" si="120"/>
        <v>0</v>
      </c>
      <c r="AG48" s="305"/>
      <c r="AH48" s="279">
        <f t="shared" si="121"/>
        <v>0</v>
      </c>
      <c r="AI48" s="305"/>
      <c r="AJ48" s="279">
        <f t="shared" si="122"/>
        <v>0</v>
      </c>
      <c r="AK48" s="305"/>
      <c r="AL48" s="279">
        <f t="shared" si="123"/>
        <v>0</v>
      </c>
      <c r="AM48" s="280">
        <f t="shared" si="136"/>
        <v>0</v>
      </c>
      <c r="AN48" s="306"/>
      <c r="AO48" s="282">
        <f t="shared" si="124"/>
        <v>0</v>
      </c>
      <c r="AP48" s="306"/>
      <c r="AQ48" s="282">
        <f t="shared" si="125"/>
        <v>0</v>
      </c>
      <c r="AR48" s="306"/>
      <c r="AS48" s="282">
        <f t="shared" si="126"/>
        <v>0</v>
      </c>
      <c r="AT48" s="283">
        <f t="shared" si="127"/>
        <v>0</v>
      </c>
      <c r="AU48" s="307"/>
      <c r="AV48" s="285">
        <f t="shared" si="128"/>
        <v>0</v>
      </c>
      <c r="AW48" s="307"/>
      <c r="AX48" s="285">
        <f t="shared" si="129"/>
        <v>0</v>
      </c>
      <c r="AY48" s="307"/>
      <c r="AZ48" s="285">
        <f t="shared" si="130"/>
        <v>0</v>
      </c>
      <c r="BA48" s="286">
        <f t="shared" si="135"/>
        <v>0</v>
      </c>
      <c r="BB48" s="470">
        <f t="shared" si="131"/>
        <v>0</v>
      </c>
      <c r="BC48" s="470">
        <f t="shared" si="132"/>
        <v>0</v>
      </c>
      <c r="BD48" s="470">
        <f t="shared" si="133"/>
        <v>0</v>
      </c>
      <c r="BE48" s="297">
        <f t="shared" si="134"/>
        <v>0</v>
      </c>
    </row>
    <row r="49" spans="1:57" s="50" customFormat="1" ht="15" customHeight="1">
      <c r="A49" s="72"/>
      <c r="B49" s="72"/>
      <c r="C49" s="104" t="s">
        <v>47</v>
      </c>
      <c r="D49" s="64"/>
      <c r="E49" s="564"/>
      <c r="F49" s="564"/>
      <c r="G49" s="564"/>
      <c r="H49" s="564"/>
      <c r="I49" s="564"/>
      <c r="J49" s="564"/>
      <c r="K49" s="564"/>
      <c r="L49" s="564"/>
      <c r="M49" s="564"/>
      <c r="N49" s="564"/>
      <c r="O49" s="602"/>
      <c r="P49" s="135"/>
      <c r="Q49" s="144"/>
      <c r="R49" s="65"/>
      <c r="S49" s="140"/>
      <c r="T49" s="141"/>
      <c r="U49" s="145"/>
      <c r="V49" s="141"/>
      <c r="W49" s="145"/>
      <c r="X49" s="141"/>
      <c r="Y49" s="129"/>
      <c r="Z49" s="140"/>
      <c r="AA49" s="141"/>
      <c r="AB49" s="145"/>
      <c r="AC49" s="141"/>
      <c r="AD49" s="145"/>
      <c r="AE49" s="141"/>
      <c r="AF49" s="129"/>
      <c r="AG49" s="140"/>
      <c r="AH49" s="141"/>
      <c r="AI49" s="145"/>
      <c r="AJ49" s="141"/>
      <c r="AK49" s="145"/>
      <c r="AL49" s="141"/>
      <c r="AM49" s="129"/>
      <c r="AN49" s="140"/>
      <c r="AO49" s="141"/>
      <c r="AP49" s="145"/>
      <c r="AQ49" s="141"/>
      <c r="AR49" s="145"/>
      <c r="AS49" s="141"/>
      <c r="AT49" s="129"/>
      <c r="AU49" s="140"/>
      <c r="AV49" s="141"/>
      <c r="AW49" s="145"/>
      <c r="AX49" s="141"/>
      <c r="AY49" s="145"/>
      <c r="AZ49" s="141"/>
      <c r="BA49" s="129"/>
      <c r="BB49" s="313"/>
      <c r="BC49" s="313"/>
      <c r="BD49" s="313"/>
      <c r="BE49" s="314"/>
    </row>
    <row r="50" spans="1:57" s="50" customFormat="1" ht="15" customHeight="1">
      <c r="A50" s="72"/>
      <c r="B50" s="72"/>
      <c r="C50" s="104"/>
      <c r="D50" s="68" t="str">
        <f t="shared" ref="D50:E53" si="137">D28</f>
        <v>Select Level from List</v>
      </c>
      <c r="E50" s="615" t="str">
        <f t="shared" si="137"/>
        <v>Select E-Class</v>
      </c>
      <c r="F50" s="615"/>
      <c r="G50" s="615"/>
      <c r="H50" s="615"/>
      <c r="I50" s="615"/>
      <c r="J50" s="615"/>
      <c r="K50" s="615"/>
      <c r="L50" s="615"/>
      <c r="M50" s="615"/>
      <c r="N50" s="615"/>
      <c r="O50" s="616"/>
      <c r="P50" s="135"/>
      <c r="Q50" s="136">
        <f t="shared" ref="Q50" si="138">VLOOKUP(E50,Leave_Benefits,3,0)</f>
        <v>0</v>
      </c>
      <c r="R50" s="65"/>
      <c r="S50" s="137"/>
      <c r="T50" s="115">
        <f>(T28)*$Q50</f>
        <v>0</v>
      </c>
      <c r="U50" s="137"/>
      <c r="V50" s="115">
        <f>(V28)*$Q50</f>
        <v>0</v>
      </c>
      <c r="W50" s="137"/>
      <c r="X50" s="115">
        <f>(X28)*$Q50</f>
        <v>0</v>
      </c>
      <c r="Y50" s="274">
        <f t="shared" ref="Y50:Y55" si="139">T50+V50+X50</f>
        <v>0</v>
      </c>
      <c r="Z50" s="304"/>
      <c r="AA50" s="276">
        <f>(AA28)*$Q50</f>
        <v>0</v>
      </c>
      <c r="AB50" s="304"/>
      <c r="AC50" s="276">
        <f>(AC28)*$Q50</f>
        <v>0</v>
      </c>
      <c r="AD50" s="304"/>
      <c r="AE50" s="276">
        <f>(AE28)*$Q50</f>
        <v>0</v>
      </c>
      <c r="AF50" s="277">
        <f t="shared" ref="AF50:AF55" si="140">AA50+AC50+AE50</f>
        <v>0</v>
      </c>
      <c r="AG50" s="305"/>
      <c r="AH50" s="279">
        <f>(AH28)*$Q50</f>
        <v>0</v>
      </c>
      <c r="AI50" s="305"/>
      <c r="AJ50" s="279">
        <f>(AJ28)*$Q50</f>
        <v>0</v>
      </c>
      <c r="AK50" s="305"/>
      <c r="AL50" s="279">
        <f>(AL28)*$Q50</f>
        <v>0</v>
      </c>
      <c r="AM50" s="280">
        <f t="shared" si="136"/>
        <v>0</v>
      </c>
      <c r="AN50" s="306"/>
      <c r="AO50" s="282">
        <f>(AO28)*$Q50</f>
        <v>0</v>
      </c>
      <c r="AP50" s="306"/>
      <c r="AQ50" s="282">
        <f>(AQ28)*$Q50</f>
        <v>0</v>
      </c>
      <c r="AR50" s="306"/>
      <c r="AS50" s="282">
        <f>(AS28)*$Q50</f>
        <v>0</v>
      </c>
      <c r="AT50" s="283">
        <f t="shared" si="127"/>
        <v>0</v>
      </c>
      <c r="AU50" s="307"/>
      <c r="AV50" s="285">
        <f>(AV28)*$Q50</f>
        <v>0</v>
      </c>
      <c r="AW50" s="307"/>
      <c r="AX50" s="285">
        <f>(AX28)*$Q50</f>
        <v>0</v>
      </c>
      <c r="AY50" s="307"/>
      <c r="AZ50" s="285">
        <f>(AZ28)*$Q50</f>
        <v>0</v>
      </c>
      <c r="BA50" s="286">
        <f t="shared" si="135"/>
        <v>0</v>
      </c>
      <c r="BB50" s="470">
        <f t="shared" ref="BB50:BB55" si="141">T50+AA50+AH50+AO50+AV50</f>
        <v>0</v>
      </c>
      <c r="BC50" s="470">
        <f t="shared" ref="BC50:BC55" si="142">V50+AC50+AJ50+AQ50+AX50</f>
        <v>0</v>
      </c>
      <c r="BD50" s="470">
        <f t="shared" ref="BD50:BD55" si="143">X50+AE50+AL50+AS50+AZ50</f>
        <v>0</v>
      </c>
      <c r="BE50" s="297">
        <f t="shared" ref="BE50:BE55" si="144">SUM(BB50:BD50)</f>
        <v>0</v>
      </c>
    </row>
    <row r="51" spans="1:57" s="50" customFormat="1" ht="15" customHeight="1">
      <c r="A51" s="72"/>
      <c r="B51" s="72"/>
      <c r="C51" s="104"/>
      <c r="D51" s="68" t="str">
        <f t="shared" si="137"/>
        <v>Select Level from List</v>
      </c>
      <c r="E51" s="630" t="str">
        <f t="shared" si="137"/>
        <v>Select E-Class</v>
      </c>
      <c r="F51" s="630"/>
      <c r="G51" s="630"/>
      <c r="H51" s="630"/>
      <c r="I51" s="630"/>
      <c r="J51" s="630"/>
      <c r="K51" s="630"/>
      <c r="L51" s="630"/>
      <c r="M51" s="630"/>
      <c r="N51" s="630"/>
      <c r="O51" s="616"/>
      <c r="P51" s="135"/>
      <c r="Q51" s="136">
        <f t="shared" ref="Q51:Q53" si="145">VLOOKUP(E51,Leave_Benefits,3,0)</f>
        <v>0</v>
      </c>
      <c r="R51" s="65"/>
      <c r="S51" s="137"/>
      <c r="T51" s="115">
        <f>(T29)*$Q51</f>
        <v>0</v>
      </c>
      <c r="U51" s="137"/>
      <c r="V51" s="115">
        <f>(V29)*$Q51</f>
        <v>0</v>
      </c>
      <c r="W51" s="137"/>
      <c r="X51" s="115">
        <f>(X29)*$Q51</f>
        <v>0</v>
      </c>
      <c r="Y51" s="274">
        <f t="shared" si="139"/>
        <v>0</v>
      </c>
      <c r="Z51" s="304"/>
      <c r="AA51" s="276">
        <f>(AA29)*$Q51</f>
        <v>0</v>
      </c>
      <c r="AB51" s="304"/>
      <c r="AC51" s="276">
        <f>(AC29)*$Q51</f>
        <v>0</v>
      </c>
      <c r="AD51" s="304"/>
      <c r="AE51" s="276">
        <f>(AE29)*$Q51</f>
        <v>0</v>
      </c>
      <c r="AF51" s="277">
        <f t="shared" si="140"/>
        <v>0</v>
      </c>
      <c r="AG51" s="305"/>
      <c r="AH51" s="279">
        <f>(AH29)*$Q51</f>
        <v>0</v>
      </c>
      <c r="AI51" s="305"/>
      <c r="AJ51" s="279">
        <f>(AJ29)*$Q51</f>
        <v>0</v>
      </c>
      <c r="AK51" s="305"/>
      <c r="AL51" s="279">
        <f>(AL29)*$Q51</f>
        <v>0</v>
      </c>
      <c r="AM51" s="280">
        <f t="shared" si="136"/>
        <v>0</v>
      </c>
      <c r="AN51" s="306"/>
      <c r="AO51" s="282">
        <f>(AO29)*$Q51</f>
        <v>0</v>
      </c>
      <c r="AP51" s="306"/>
      <c r="AQ51" s="282">
        <f>(AQ29)*$Q51</f>
        <v>0</v>
      </c>
      <c r="AR51" s="306"/>
      <c r="AS51" s="282">
        <f>(AS29)*$Q51</f>
        <v>0</v>
      </c>
      <c r="AT51" s="283">
        <f t="shared" si="127"/>
        <v>0</v>
      </c>
      <c r="AU51" s="307"/>
      <c r="AV51" s="285">
        <f>(AV29)*$Q51</f>
        <v>0</v>
      </c>
      <c r="AW51" s="307"/>
      <c r="AX51" s="285">
        <f>(AX29)*$Q51</f>
        <v>0</v>
      </c>
      <c r="AY51" s="307"/>
      <c r="AZ51" s="285">
        <f>(AZ29)*$Q51</f>
        <v>0</v>
      </c>
      <c r="BA51" s="286">
        <f t="shared" si="135"/>
        <v>0</v>
      </c>
      <c r="BB51" s="470">
        <f t="shared" si="141"/>
        <v>0</v>
      </c>
      <c r="BC51" s="470">
        <f t="shared" si="142"/>
        <v>0</v>
      </c>
      <c r="BD51" s="470">
        <f t="shared" si="143"/>
        <v>0</v>
      </c>
      <c r="BE51" s="297">
        <f t="shared" si="144"/>
        <v>0</v>
      </c>
    </row>
    <row r="52" spans="1:57" s="50" customFormat="1" ht="15" customHeight="1">
      <c r="A52" s="72"/>
      <c r="B52" s="72"/>
      <c r="C52" s="104"/>
      <c r="D52" s="68" t="str">
        <f t="shared" si="137"/>
        <v>Select Level from List</v>
      </c>
      <c r="E52" s="630" t="str">
        <f t="shared" si="137"/>
        <v>Select E-Class</v>
      </c>
      <c r="F52" s="616"/>
      <c r="G52" s="616"/>
      <c r="H52" s="616"/>
      <c r="I52" s="616"/>
      <c r="J52" s="616"/>
      <c r="K52" s="616"/>
      <c r="L52" s="616"/>
      <c r="M52" s="616"/>
      <c r="N52" s="616"/>
      <c r="O52" s="616"/>
      <c r="P52" s="135"/>
      <c r="Q52" s="136">
        <f t="shared" si="145"/>
        <v>0</v>
      </c>
      <c r="R52" s="65"/>
      <c r="S52" s="137"/>
      <c r="T52" s="115">
        <f>(T30)*$Q52</f>
        <v>0</v>
      </c>
      <c r="U52" s="137"/>
      <c r="V52" s="115">
        <f>(V30)*$Q52</f>
        <v>0</v>
      </c>
      <c r="W52" s="137"/>
      <c r="X52" s="115">
        <f>(X30)*$Q52</f>
        <v>0</v>
      </c>
      <c r="Y52" s="274">
        <f t="shared" si="139"/>
        <v>0</v>
      </c>
      <c r="Z52" s="304"/>
      <c r="AA52" s="276">
        <f>(AA30)*$Q52</f>
        <v>0</v>
      </c>
      <c r="AB52" s="304"/>
      <c r="AC52" s="276">
        <f>(AC30)*$Q52</f>
        <v>0</v>
      </c>
      <c r="AD52" s="304"/>
      <c r="AE52" s="276">
        <f>(AE30)*$Q52</f>
        <v>0</v>
      </c>
      <c r="AF52" s="277">
        <f t="shared" si="140"/>
        <v>0</v>
      </c>
      <c r="AG52" s="305"/>
      <c r="AH52" s="279">
        <f>(AH30)*$Q52</f>
        <v>0</v>
      </c>
      <c r="AI52" s="305"/>
      <c r="AJ52" s="279">
        <f>(AJ30)*$Q52</f>
        <v>0</v>
      </c>
      <c r="AK52" s="305"/>
      <c r="AL52" s="279">
        <f>(AL30)*$Q52</f>
        <v>0</v>
      </c>
      <c r="AM52" s="280">
        <f t="shared" si="136"/>
        <v>0</v>
      </c>
      <c r="AN52" s="306"/>
      <c r="AO52" s="282">
        <f>(AO30)*$Q52</f>
        <v>0</v>
      </c>
      <c r="AP52" s="306"/>
      <c r="AQ52" s="282">
        <f>(AQ30)*$Q52</f>
        <v>0</v>
      </c>
      <c r="AR52" s="306"/>
      <c r="AS52" s="282">
        <f>(AS30)*$Q52</f>
        <v>0</v>
      </c>
      <c r="AT52" s="283">
        <f t="shared" si="127"/>
        <v>0</v>
      </c>
      <c r="AU52" s="307"/>
      <c r="AV52" s="285">
        <f>(AV30)*$Q52</f>
        <v>0</v>
      </c>
      <c r="AW52" s="307"/>
      <c r="AX52" s="285">
        <f>(AX30)*$Q52</f>
        <v>0</v>
      </c>
      <c r="AY52" s="307"/>
      <c r="AZ52" s="285">
        <f>(AZ30)*$Q52</f>
        <v>0</v>
      </c>
      <c r="BA52" s="286">
        <f t="shared" si="135"/>
        <v>0</v>
      </c>
      <c r="BB52" s="470">
        <f t="shared" si="141"/>
        <v>0</v>
      </c>
      <c r="BC52" s="470">
        <f t="shared" si="142"/>
        <v>0</v>
      </c>
      <c r="BD52" s="470">
        <f t="shared" si="143"/>
        <v>0</v>
      </c>
      <c r="BE52" s="297">
        <f t="shared" si="144"/>
        <v>0</v>
      </c>
    </row>
    <row r="53" spans="1:57" s="50" customFormat="1" ht="15" customHeight="1">
      <c r="A53" s="72"/>
      <c r="B53" s="72"/>
      <c r="C53" s="104"/>
      <c r="D53" s="68" t="str">
        <f t="shared" si="137"/>
        <v>Select Level from List</v>
      </c>
      <c r="E53" s="630" t="str">
        <f t="shared" si="137"/>
        <v>Select E-Class</v>
      </c>
      <c r="F53" s="616"/>
      <c r="G53" s="616"/>
      <c r="H53" s="616"/>
      <c r="I53" s="616"/>
      <c r="J53" s="616"/>
      <c r="K53" s="616"/>
      <c r="L53" s="616"/>
      <c r="M53" s="616"/>
      <c r="N53" s="616"/>
      <c r="O53" s="616"/>
      <c r="P53" s="135"/>
      <c r="Q53" s="136">
        <f t="shared" si="145"/>
        <v>0</v>
      </c>
      <c r="R53" s="65"/>
      <c r="S53" s="137"/>
      <c r="T53" s="115">
        <f>(T31)*$Q53</f>
        <v>0</v>
      </c>
      <c r="U53" s="137"/>
      <c r="V53" s="115">
        <f>(V31)*$Q53</f>
        <v>0</v>
      </c>
      <c r="W53" s="137"/>
      <c r="X53" s="115">
        <f>(X31)*$Q53</f>
        <v>0</v>
      </c>
      <c r="Y53" s="274">
        <f t="shared" si="139"/>
        <v>0</v>
      </c>
      <c r="Z53" s="304"/>
      <c r="AA53" s="276">
        <f>(AA31)*$Q53</f>
        <v>0</v>
      </c>
      <c r="AB53" s="304"/>
      <c r="AC53" s="276">
        <f>(AC31)*$Q53</f>
        <v>0</v>
      </c>
      <c r="AD53" s="304"/>
      <c r="AE53" s="276">
        <f>(AE31)*$Q53</f>
        <v>0</v>
      </c>
      <c r="AF53" s="277">
        <f t="shared" si="140"/>
        <v>0</v>
      </c>
      <c r="AG53" s="305"/>
      <c r="AH53" s="279">
        <f>(AH31)*$Q53</f>
        <v>0</v>
      </c>
      <c r="AI53" s="305"/>
      <c r="AJ53" s="279">
        <f>(AJ31)*$Q53</f>
        <v>0</v>
      </c>
      <c r="AK53" s="305"/>
      <c r="AL53" s="279">
        <f>(AL31)*$Q53</f>
        <v>0</v>
      </c>
      <c r="AM53" s="280">
        <f t="shared" si="136"/>
        <v>0</v>
      </c>
      <c r="AN53" s="306"/>
      <c r="AO53" s="282">
        <f>(AO31)*$Q53</f>
        <v>0</v>
      </c>
      <c r="AP53" s="306"/>
      <c r="AQ53" s="282">
        <f>(AQ31)*$Q53</f>
        <v>0</v>
      </c>
      <c r="AR53" s="306"/>
      <c r="AS53" s="282">
        <f>(AS31)*$Q53</f>
        <v>0</v>
      </c>
      <c r="AT53" s="283">
        <f t="shared" si="127"/>
        <v>0</v>
      </c>
      <c r="AU53" s="307"/>
      <c r="AV53" s="285">
        <f>(AV31)*$Q53</f>
        <v>0</v>
      </c>
      <c r="AW53" s="307"/>
      <c r="AX53" s="285">
        <f>(AX31)*$Q53</f>
        <v>0</v>
      </c>
      <c r="AY53" s="307"/>
      <c r="AZ53" s="285">
        <f>(AZ31)*$Q53</f>
        <v>0</v>
      </c>
      <c r="BA53" s="286">
        <f t="shared" si="135"/>
        <v>0</v>
      </c>
      <c r="BB53" s="470">
        <f t="shared" si="141"/>
        <v>0</v>
      </c>
      <c r="BC53" s="470">
        <f t="shared" si="142"/>
        <v>0</v>
      </c>
      <c r="BD53" s="470">
        <f t="shared" si="143"/>
        <v>0</v>
      </c>
      <c r="BE53" s="297">
        <f t="shared" si="144"/>
        <v>0</v>
      </c>
    </row>
    <row r="54" spans="1:57" s="50" customFormat="1" ht="15" customHeight="1">
      <c r="A54" s="72"/>
      <c r="B54" s="72"/>
      <c r="C54" s="104"/>
      <c r="D54" s="615" t="s">
        <v>453</v>
      </c>
      <c r="E54" s="620"/>
      <c r="F54" s="620"/>
      <c r="G54" s="620"/>
      <c r="H54" s="620"/>
      <c r="I54" s="620"/>
      <c r="J54" s="620"/>
      <c r="K54" s="620"/>
      <c r="L54" s="620"/>
      <c r="M54" s="620"/>
      <c r="N54" s="620"/>
      <c r="O54" s="620"/>
      <c r="P54" s="620"/>
      <c r="Q54" s="146">
        <v>2326</v>
      </c>
      <c r="R54" s="65">
        <v>1.07</v>
      </c>
      <c r="S54" s="190">
        <v>0</v>
      </c>
      <c r="T54" s="115">
        <f t="shared" ref="T54:T55" si="146">$Q54*S54</f>
        <v>0</v>
      </c>
      <c r="U54" s="190">
        <v>0</v>
      </c>
      <c r="V54" s="115">
        <f t="shared" ref="V54:V55" si="147">$Q54*U54*$R54</f>
        <v>0</v>
      </c>
      <c r="W54" s="190">
        <v>0</v>
      </c>
      <c r="X54" s="115">
        <f t="shared" ref="X54:X55" si="148">$Q54*W54*$R54^2</f>
        <v>0</v>
      </c>
      <c r="Y54" s="274">
        <f t="shared" si="139"/>
        <v>0</v>
      </c>
      <c r="Z54" s="322">
        <v>0</v>
      </c>
      <c r="AA54" s="276">
        <f t="shared" ref="AA54:AA55" si="149">$Q54*Z54</f>
        <v>0</v>
      </c>
      <c r="AB54" s="322">
        <v>0</v>
      </c>
      <c r="AC54" s="276">
        <f t="shared" ref="AC54:AC55" si="150">$Q54*AB54*$R54</f>
        <v>0</v>
      </c>
      <c r="AD54" s="322">
        <v>0</v>
      </c>
      <c r="AE54" s="276">
        <f t="shared" ref="AE54:AE55" si="151">$Q54*AD54*$R54^2</f>
        <v>0</v>
      </c>
      <c r="AF54" s="277">
        <f t="shared" si="140"/>
        <v>0</v>
      </c>
      <c r="AG54" s="323">
        <v>0</v>
      </c>
      <c r="AH54" s="279">
        <f t="shared" ref="AH54:AH55" si="152">$Q54*AG54</f>
        <v>0</v>
      </c>
      <c r="AI54" s="323">
        <v>0</v>
      </c>
      <c r="AJ54" s="279">
        <f t="shared" ref="AJ54:AJ55" si="153">$Q54*AI54*$R54</f>
        <v>0</v>
      </c>
      <c r="AK54" s="323">
        <v>0</v>
      </c>
      <c r="AL54" s="279">
        <f t="shared" ref="AL54:AL55" si="154">$Q54*AK54*$R54^2</f>
        <v>0</v>
      </c>
      <c r="AM54" s="280">
        <f t="shared" si="136"/>
        <v>0</v>
      </c>
      <c r="AN54" s="324">
        <v>0</v>
      </c>
      <c r="AO54" s="282">
        <f t="shared" ref="AO54:AO55" si="155">$Q54*AN54</f>
        <v>0</v>
      </c>
      <c r="AP54" s="324">
        <v>0</v>
      </c>
      <c r="AQ54" s="282">
        <f t="shared" ref="AQ54:AQ55" si="156">$Q54*AP54*$R54</f>
        <v>0</v>
      </c>
      <c r="AR54" s="324">
        <v>0</v>
      </c>
      <c r="AS54" s="282">
        <f t="shared" ref="AS54:AS55" si="157">$Q54*AR54*$R54^2</f>
        <v>0</v>
      </c>
      <c r="AT54" s="283">
        <f t="shared" si="127"/>
        <v>0</v>
      </c>
      <c r="AU54" s="325">
        <v>0</v>
      </c>
      <c r="AV54" s="285">
        <f t="shared" ref="AV54:AV55" si="158">$Q54*AU54</f>
        <v>0</v>
      </c>
      <c r="AW54" s="325">
        <v>0</v>
      </c>
      <c r="AX54" s="285">
        <f t="shared" ref="AX54:AX55" si="159">$Q54*AW54*$R54</f>
        <v>0</v>
      </c>
      <c r="AY54" s="325">
        <v>0</v>
      </c>
      <c r="AZ54" s="285">
        <f t="shared" ref="AZ54:AZ55" si="160">$Q54*AY54*$R54^2</f>
        <v>0</v>
      </c>
      <c r="BA54" s="286">
        <f t="shared" si="135"/>
        <v>0</v>
      </c>
      <c r="BB54" s="470">
        <f t="shared" si="141"/>
        <v>0</v>
      </c>
      <c r="BC54" s="470">
        <f t="shared" si="142"/>
        <v>0</v>
      </c>
      <c r="BD54" s="470">
        <f t="shared" si="143"/>
        <v>0</v>
      </c>
      <c r="BE54" s="297">
        <f t="shared" si="144"/>
        <v>0</v>
      </c>
    </row>
    <row r="55" spans="1:57" s="50" customFormat="1" ht="15" customHeight="1">
      <c r="A55" s="72"/>
      <c r="B55" s="72"/>
      <c r="C55" s="104"/>
      <c r="D55" s="615" t="s">
        <v>453</v>
      </c>
      <c r="E55" s="620"/>
      <c r="F55" s="620"/>
      <c r="G55" s="620"/>
      <c r="H55" s="620"/>
      <c r="I55" s="620"/>
      <c r="J55" s="620"/>
      <c r="K55" s="620"/>
      <c r="L55" s="620"/>
      <c r="M55" s="620"/>
      <c r="N55" s="620"/>
      <c r="O55" s="620"/>
      <c r="P55" s="620"/>
      <c r="Q55" s="146">
        <v>2326</v>
      </c>
      <c r="R55" s="65">
        <v>1.07</v>
      </c>
      <c r="S55" s="190">
        <v>0</v>
      </c>
      <c r="T55" s="115">
        <f t="shared" si="146"/>
        <v>0</v>
      </c>
      <c r="U55" s="190">
        <v>0</v>
      </c>
      <c r="V55" s="115">
        <f t="shared" si="147"/>
        <v>0</v>
      </c>
      <c r="W55" s="190">
        <v>0</v>
      </c>
      <c r="X55" s="115">
        <f t="shared" si="148"/>
        <v>0</v>
      </c>
      <c r="Y55" s="274">
        <f t="shared" si="139"/>
        <v>0</v>
      </c>
      <c r="Z55" s="322">
        <v>0</v>
      </c>
      <c r="AA55" s="276">
        <f t="shared" si="149"/>
        <v>0</v>
      </c>
      <c r="AB55" s="322">
        <v>0</v>
      </c>
      <c r="AC55" s="276">
        <f t="shared" si="150"/>
        <v>0</v>
      </c>
      <c r="AD55" s="322">
        <v>0</v>
      </c>
      <c r="AE55" s="276">
        <f t="shared" si="151"/>
        <v>0</v>
      </c>
      <c r="AF55" s="277">
        <f t="shared" si="140"/>
        <v>0</v>
      </c>
      <c r="AG55" s="323">
        <v>0</v>
      </c>
      <c r="AH55" s="279">
        <f t="shared" si="152"/>
        <v>0</v>
      </c>
      <c r="AI55" s="323">
        <v>0</v>
      </c>
      <c r="AJ55" s="279">
        <f t="shared" si="153"/>
        <v>0</v>
      </c>
      <c r="AK55" s="323">
        <v>0</v>
      </c>
      <c r="AL55" s="279">
        <f t="shared" si="154"/>
        <v>0</v>
      </c>
      <c r="AM55" s="280">
        <f t="shared" si="136"/>
        <v>0</v>
      </c>
      <c r="AN55" s="324">
        <v>0</v>
      </c>
      <c r="AO55" s="282">
        <f t="shared" si="155"/>
        <v>0</v>
      </c>
      <c r="AP55" s="324">
        <v>0</v>
      </c>
      <c r="AQ55" s="282">
        <f t="shared" si="156"/>
        <v>0</v>
      </c>
      <c r="AR55" s="324">
        <v>0</v>
      </c>
      <c r="AS55" s="282">
        <f t="shared" si="157"/>
        <v>0</v>
      </c>
      <c r="AT55" s="283">
        <f t="shared" si="127"/>
        <v>0</v>
      </c>
      <c r="AU55" s="325">
        <v>0</v>
      </c>
      <c r="AV55" s="285">
        <f t="shared" si="158"/>
        <v>0</v>
      </c>
      <c r="AW55" s="325">
        <v>0</v>
      </c>
      <c r="AX55" s="285">
        <f t="shared" si="159"/>
        <v>0</v>
      </c>
      <c r="AY55" s="325">
        <v>0</v>
      </c>
      <c r="AZ55" s="285">
        <f t="shared" si="160"/>
        <v>0</v>
      </c>
      <c r="BA55" s="286">
        <f t="shared" si="135"/>
        <v>0</v>
      </c>
      <c r="BB55" s="470">
        <f t="shared" si="141"/>
        <v>0</v>
      </c>
      <c r="BC55" s="470">
        <f t="shared" si="142"/>
        <v>0</v>
      </c>
      <c r="BD55" s="470">
        <f t="shared" si="143"/>
        <v>0</v>
      </c>
      <c r="BE55" s="297">
        <f t="shared" si="144"/>
        <v>0</v>
      </c>
    </row>
    <row r="56" spans="1:57" s="50" customFormat="1" ht="15" customHeight="1">
      <c r="A56" s="72"/>
      <c r="B56" s="72"/>
      <c r="C56" s="104"/>
      <c r="D56" s="74"/>
      <c r="E56" s="551"/>
      <c r="F56" s="551"/>
      <c r="G56" s="551"/>
      <c r="H56" s="551"/>
      <c r="I56" s="551"/>
      <c r="J56" s="551"/>
      <c r="K56" s="551"/>
      <c r="L56" s="551"/>
      <c r="M56" s="551"/>
      <c r="N56" s="552"/>
      <c r="O56" s="624" t="s">
        <v>285</v>
      </c>
      <c r="P56" s="625"/>
      <c r="Q56" s="625"/>
      <c r="R56" s="626"/>
      <c r="S56" s="672">
        <f>SUM(T42:T55)</f>
        <v>0</v>
      </c>
      <c r="T56" s="673"/>
      <c r="U56" s="672">
        <f>SUM(V42:V55)</f>
        <v>0</v>
      </c>
      <c r="V56" s="673"/>
      <c r="W56" s="672">
        <f>SUM(X42:X55)</f>
        <v>0</v>
      </c>
      <c r="X56" s="673"/>
      <c r="Y56" s="138">
        <f>SUM(S56:X56)</f>
        <v>0</v>
      </c>
      <c r="Z56" s="672">
        <f>SUM(AA42:AA55)</f>
        <v>0</v>
      </c>
      <c r="AA56" s="673"/>
      <c r="AB56" s="672">
        <f>SUM(AC42:AC55)</f>
        <v>0</v>
      </c>
      <c r="AC56" s="673"/>
      <c r="AD56" s="672">
        <f>SUM(AE42:AE55)</f>
        <v>0</v>
      </c>
      <c r="AE56" s="673"/>
      <c r="AF56" s="138">
        <f>SUM(Z56:AE56)</f>
        <v>0</v>
      </c>
      <c r="AG56" s="672">
        <f>SUM(AH42:AH55)</f>
        <v>0</v>
      </c>
      <c r="AH56" s="673"/>
      <c r="AI56" s="672">
        <f>SUM(AJ42:AJ55)</f>
        <v>0</v>
      </c>
      <c r="AJ56" s="673"/>
      <c r="AK56" s="672">
        <f>SUM(AL42:AL55)</f>
        <v>0</v>
      </c>
      <c r="AL56" s="673"/>
      <c r="AM56" s="138">
        <f>SUM(AG56:AL56)</f>
        <v>0</v>
      </c>
      <c r="AN56" s="672">
        <f>SUM(AO42:AO55)</f>
        <v>0</v>
      </c>
      <c r="AO56" s="673"/>
      <c r="AP56" s="672">
        <f>SUM(AQ42:AQ55)</f>
        <v>0</v>
      </c>
      <c r="AQ56" s="673"/>
      <c r="AR56" s="672">
        <f>SUM(AS42:AS55)</f>
        <v>0</v>
      </c>
      <c r="AS56" s="673"/>
      <c r="AT56" s="138">
        <f>SUM(AN56:AS56)</f>
        <v>0</v>
      </c>
      <c r="AU56" s="672">
        <f>SUM(AV42:AV55)</f>
        <v>0</v>
      </c>
      <c r="AV56" s="673"/>
      <c r="AW56" s="672">
        <f>SUM(AX42:AX55)</f>
        <v>0</v>
      </c>
      <c r="AX56" s="673"/>
      <c r="AY56" s="672">
        <f>SUM(AZ42:AZ55)</f>
        <v>0</v>
      </c>
      <c r="AZ56" s="673"/>
      <c r="BA56" s="138">
        <f>SUM(AU56:AZ56)</f>
        <v>0</v>
      </c>
      <c r="BB56" s="312">
        <f t="shared" ref="BB56:BD56" si="161">SUM(BB42:BB55)</f>
        <v>0</v>
      </c>
      <c r="BC56" s="312">
        <f t="shared" si="161"/>
        <v>0</v>
      </c>
      <c r="BD56" s="312">
        <f t="shared" si="161"/>
        <v>0</v>
      </c>
      <c r="BE56" s="312">
        <f t="shared" ref="BE56:BE58" si="162">SUM(BB56:BD56)</f>
        <v>0</v>
      </c>
    </row>
    <row r="57" spans="1:57" s="50" customFormat="1" ht="15" customHeight="1">
      <c r="A57" s="72"/>
      <c r="B57" s="72"/>
      <c r="C57" s="621" t="s">
        <v>289</v>
      </c>
      <c r="D57" s="622"/>
      <c r="E57" s="622"/>
      <c r="F57" s="622"/>
      <c r="G57" s="622"/>
      <c r="H57" s="622"/>
      <c r="I57" s="622"/>
      <c r="J57" s="622"/>
      <c r="K57" s="622"/>
      <c r="L57" s="622"/>
      <c r="M57" s="622"/>
      <c r="N57" s="622"/>
      <c r="O57" s="622"/>
      <c r="P57" s="622"/>
      <c r="Q57" s="622"/>
      <c r="R57" s="623"/>
      <c r="S57" s="656">
        <f>SUM(S40, S56)</f>
        <v>0</v>
      </c>
      <c r="T57" s="657"/>
      <c r="U57" s="656">
        <f>SUM(U40, U56)</f>
        <v>0</v>
      </c>
      <c r="V57" s="657"/>
      <c r="W57" s="656">
        <f>SUM(W40, W56)</f>
        <v>0</v>
      </c>
      <c r="X57" s="657"/>
      <c r="Y57" s="134">
        <f>SUM(S57:X57)</f>
        <v>0</v>
      </c>
      <c r="Z57" s="656">
        <f>SUM(Z40, Z56)</f>
        <v>0</v>
      </c>
      <c r="AA57" s="657"/>
      <c r="AB57" s="656">
        <f>SUM(AB40, AB56)</f>
        <v>0</v>
      </c>
      <c r="AC57" s="657"/>
      <c r="AD57" s="656">
        <f>SUM(AD40, AD56)</f>
        <v>0</v>
      </c>
      <c r="AE57" s="657"/>
      <c r="AF57" s="134">
        <f>SUM(Z57:AE57)</f>
        <v>0</v>
      </c>
      <c r="AG57" s="656">
        <f>SUM(AG40, AG56)</f>
        <v>0</v>
      </c>
      <c r="AH57" s="657"/>
      <c r="AI57" s="656">
        <f>SUM(AI40, AI56)</f>
        <v>0</v>
      </c>
      <c r="AJ57" s="657"/>
      <c r="AK57" s="656">
        <f>SUM(AK40, AK56)</f>
        <v>0</v>
      </c>
      <c r="AL57" s="657"/>
      <c r="AM57" s="134">
        <f>SUM(AG57:AL57)</f>
        <v>0</v>
      </c>
      <c r="AN57" s="656">
        <f>SUM(AN40, AN56)</f>
        <v>0</v>
      </c>
      <c r="AO57" s="657"/>
      <c r="AP57" s="656">
        <f>SUM(AP40, AP56)</f>
        <v>0</v>
      </c>
      <c r="AQ57" s="657"/>
      <c r="AR57" s="656">
        <f>SUM(AR40, AR56)</f>
        <v>0</v>
      </c>
      <c r="AS57" s="657"/>
      <c r="AT57" s="134">
        <f>SUM(AN57:AS57)</f>
        <v>0</v>
      </c>
      <c r="AU57" s="656">
        <f>SUM(AU40, AU56)</f>
        <v>0</v>
      </c>
      <c r="AV57" s="657"/>
      <c r="AW57" s="656">
        <f>SUM(AW40, AW56)</f>
        <v>0</v>
      </c>
      <c r="AX57" s="657"/>
      <c r="AY57" s="656">
        <f>SUM(AY40, AY56)</f>
        <v>0</v>
      </c>
      <c r="AZ57" s="657"/>
      <c r="BA57" s="134">
        <f>SUM(AU57:AZ57)</f>
        <v>0</v>
      </c>
      <c r="BB57" s="134">
        <f t="shared" ref="BB57:BD57" si="163">SUM(BB40+BB56)</f>
        <v>0</v>
      </c>
      <c r="BC57" s="134">
        <f t="shared" si="163"/>
        <v>0</v>
      </c>
      <c r="BD57" s="134">
        <f t="shared" si="163"/>
        <v>0</v>
      </c>
      <c r="BE57" s="134">
        <f t="shared" si="162"/>
        <v>0</v>
      </c>
    </row>
    <row r="58" spans="1:57" s="50" customFormat="1" ht="15" customHeight="1">
      <c r="A58" s="72"/>
      <c r="B58" s="72"/>
      <c r="C58" s="566" t="s">
        <v>290</v>
      </c>
      <c r="D58" s="567"/>
      <c r="E58" s="567"/>
      <c r="F58" s="567"/>
      <c r="G58" s="567"/>
      <c r="H58" s="567"/>
      <c r="I58" s="567"/>
      <c r="J58" s="567"/>
      <c r="K58" s="567"/>
      <c r="L58" s="567"/>
      <c r="M58" s="567"/>
      <c r="N58" s="567"/>
      <c r="O58" s="567"/>
      <c r="P58" s="567"/>
      <c r="Q58" s="567"/>
      <c r="R58" s="568"/>
      <c r="S58" s="594">
        <f>SUM(S33,S57)</f>
        <v>0</v>
      </c>
      <c r="T58" s="577"/>
      <c r="U58" s="594">
        <f>SUM(U33,U57)</f>
        <v>0</v>
      </c>
      <c r="V58" s="577"/>
      <c r="W58" s="594">
        <f>SUM(W33,W57)</f>
        <v>0</v>
      </c>
      <c r="X58" s="577"/>
      <c r="Y58" s="150">
        <f>SUM(S58:X58)</f>
        <v>0</v>
      </c>
      <c r="Z58" s="594">
        <f>SUM(Z33,Z57)</f>
        <v>0</v>
      </c>
      <c r="AA58" s="577"/>
      <c r="AB58" s="594">
        <f>SUM(AB33,AB57)</f>
        <v>0</v>
      </c>
      <c r="AC58" s="577"/>
      <c r="AD58" s="594">
        <f>SUM(AD33,AD57)</f>
        <v>0</v>
      </c>
      <c r="AE58" s="577"/>
      <c r="AF58" s="150">
        <f>SUM(Z58:AE58)</f>
        <v>0</v>
      </c>
      <c r="AG58" s="594">
        <f>SUM(AG33,AG57)</f>
        <v>0</v>
      </c>
      <c r="AH58" s="577"/>
      <c r="AI58" s="594">
        <f>SUM(AI33,AI57)</f>
        <v>0</v>
      </c>
      <c r="AJ58" s="577"/>
      <c r="AK58" s="594">
        <f>SUM(AK33,AK57)</f>
        <v>0</v>
      </c>
      <c r="AL58" s="577"/>
      <c r="AM58" s="150">
        <f>SUM(AG58:AL58)</f>
        <v>0</v>
      </c>
      <c r="AN58" s="594">
        <f>SUM(AN33,AN57)</f>
        <v>0</v>
      </c>
      <c r="AO58" s="577"/>
      <c r="AP58" s="594">
        <f>SUM(AP33,AP57)</f>
        <v>0</v>
      </c>
      <c r="AQ58" s="577"/>
      <c r="AR58" s="594">
        <f>SUM(AR33,AR57)</f>
        <v>0</v>
      </c>
      <c r="AS58" s="577"/>
      <c r="AT58" s="150">
        <f>SUM(AN58:AS58)</f>
        <v>0</v>
      </c>
      <c r="AU58" s="594">
        <f>SUM(AU33,AU57)</f>
        <v>0</v>
      </c>
      <c r="AV58" s="577"/>
      <c r="AW58" s="594">
        <f>SUM(AW33,AW57)</f>
        <v>0</v>
      </c>
      <c r="AX58" s="577"/>
      <c r="AY58" s="594">
        <f>SUM(AY33,AY57)</f>
        <v>0</v>
      </c>
      <c r="AZ58" s="577"/>
      <c r="BA58" s="150">
        <f>SUM(AU58:AZ58)</f>
        <v>0</v>
      </c>
      <c r="BB58" s="150">
        <f t="shared" ref="BB58:BD58" si="164">SUM(BB33+BB57)</f>
        <v>0</v>
      </c>
      <c r="BC58" s="150">
        <f t="shared" si="164"/>
        <v>0</v>
      </c>
      <c r="BD58" s="150">
        <f t="shared" si="164"/>
        <v>0</v>
      </c>
      <c r="BE58" s="150">
        <f t="shared" si="162"/>
        <v>0</v>
      </c>
    </row>
    <row r="59" spans="1:57" s="91" customFormat="1" ht="26.25" customHeight="1">
      <c r="A59" s="151">
        <v>2000</v>
      </c>
      <c r="B59" s="151"/>
      <c r="C59" s="808" t="str">
        <f>CONCATENATE(S6," Travel")</f>
        <v>Dept #1 Travel</v>
      </c>
      <c r="D59" s="809"/>
      <c r="E59" s="635" t="s">
        <v>461</v>
      </c>
      <c r="F59" s="635"/>
      <c r="G59" s="635"/>
      <c r="H59" s="635"/>
      <c r="I59" s="635"/>
      <c r="J59" s="635"/>
      <c r="K59" s="635"/>
      <c r="L59" s="635"/>
      <c r="M59" s="635"/>
      <c r="N59" s="635"/>
      <c r="O59" s="99"/>
      <c r="P59" s="99"/>
      <c r="Q59" s="99"/>
      <c r="R59" s="153"/>
      <c r="S59" s="159"/>
      <c r="T59" s="239"/>
      <c r="U59" s="159"/>
      <c r="V59" s="239"/>
      <c r="W59" s="159"/>
      <c r="X59" s="239"/>
      <c r="Y59" s="129"/>
      <c r="Z59" s="159"/>
      <c r="AA59" s="239"/>
      <c r="AB59" s="159"/>
      <c r="AC59" s="239"/>
      <c r="AD59" s="159"/>
      <c r="AE59" s="239"/>
      <c r="AF59" s="129"/>
      <c r="AG59" s="159"/>
      <c r="AH59" s="239"/>
      <c r="AI59" s="159"/>
      <c r="AJ59" s="239"/>
      <c r="AK59" s="159"/>
      <c r="AL59" s="239"/>
      <c r="AM59" s="129"/>
      <c r="AN59" s="159"/>
      <c r="AO59" s="239"/>
      <c r="AP59" s="159"/>
      <c r="AQ59" s="239"/>
      <c r="AR59" s="159"/>
      <c r="AS59" s="239"/>
      <c r="AT59" s="129"/>
      <c r="AU59" s="159"/>
      <c r="AV59" s="239"/>
      <c r="AW59" s="159"/>
      <c r="AX59" s="239"/>
      <c r="AY59" s="159"/>
      <c r="AZ59" s="239"/>
      <c r="BA59" s="129"/>
      <c r="BB59" s="197"/>
      <c r="BC59" s="197"/>
      <c r="BD59" s="197"/>
      <c r="BE59" s="329"/>
    </row>
    <row r="60" spans="1:57" s="50" customFormat="1" ht="34.5" customHeight="1">
      <c r="A60" s="151"/>
      <c r="B60" s="72"/>
      <c r="C60" s="120" t="s">
        <v>53</v>
      </c>
      <c r="D60" s="73" t="s">
        <v>182</v>
      </c>
      <c r="E60" s="465" t="str">
        <f>S7</f>
        <v>Year 1</v>
      </c>
      <c r="F60" s="465" t="str">
        <f>U7</f>
        <v>Year 2</v>
      </c>
      <c r="G60" s="465" t="str">
        <f>W7</f>
        <v>Year 3</v>
      </c>
      <c r="H60" s="77"/>
      <c r="I60" s="77"/>
      <c r="J60" s="77"/>
      <c r="K60" s="77"/>
      <c r="L60" s="77"/>
      <c r="M60" s="77"/>
      <c r="N60" s="77"/>
      <c r="O60" s="75" t="s">
        <v>371</v>
      </c>
      <c r="P60" s="75" t="s">
        <v>372</v>
      </c>
      <c r="Q60" s="75" t="s">
        <v>76</v>
      </c>
      <c r="R60" s="75" t="s">
        <v>352</v>
      </c>
      <c r="S60" s="159"/>
      <c r="T60" s="128"/>
      <c r="U60" s="160"/>
      <c r="V60" s="128"/>
      <c r="W60" s="160"/>
      <c r="X60" s="128"/>
      <c r="Y60" s="129"/>
      <c r="Z60" s="159"/>
      <c r="AA60" s="128"/>
      <c r="AB60" s="160"/>
      <c r="AC60" s="128"/>
      <c r="AD60" s="160"/>
      <c r="AE60" s="128"/>
      <c r="AF60" s="129"/>
      <c r="AG60" s="159"/>
      <c r="AH60" s="128"/>
      <c r="AI60" s="160"/>
      <c r="AJ60" s="128"/>
      <c r="AK60" s="160"/>
      <c r="AL60" s="128"/>
      <c r="AM60" s="129"/>
      <c r="AN60" s="159"/>
      <c r="AO60" s="128"/>
      <c r="AP60" s="160"/>
      <c r="AQ60" s="128"/>
      <c r="AR60" s="160"/>
      <c r="AS60" s="128"/>
      <c r="AT60" s="129"/>
      <c r="AU60" s="159"/>
      <c r="AV60" s="128"/>
      <c r="AW60" s="160"/>
      <c r="AX60" s="128"/>
      <c r="AY60" s="160"/>
      <c r="AZ60" s="128"/>
      <c r="BA60" s="129"/>
      <c r="BB60" s="271"/>
      <c r="BC60" s="271"/>
      <c r="BD60" s="271"/>
      <c r="BE60" s="271"/>
    </row>
    <row r="61" spans="1:57" s="50" customFormat="1" ht="15" customHeight="1">
      <c r="A61" s="72"/>
      <c r="B61" s="72"/>
      <c r="C61" s="71" t="s">
        <v>350</v>
      </c>
      <c r="D61" s="667" t="s">
        <v>373</v>
      </c>
      <c r="E61" s="66"/>
      <c r="F61" s="66"/>
      <c r="G61" s="66"/>
      <c r="H61" s="66"/>
      <c r="I61" s="66"/>
      <c r="J61" s="66"/>
      <c r="K61" s="66"/>
      <c r="L61" s="66"/>
      <c r="M61" s="66"/>
      <c r="N61" s="66"/>
      <c r="O61" s="597"/>
      <c r="P61" s="66"/>
      <c r="Q61" s="135"/>
      <c r="R61" s="64">
        <f t="shared" ref="R61:R80" si="165">VLOOKUP(C61,TravelIncrease,2,0)</f>
        <v>1.1000000000000001</v>
      </c>
      <c r="S61" s="589">
        <f>$E61*$P61*$Q61</f>
        <v>0</v>
      </c>
      <c r="T61" s="590"/>
      <c r="U61" s="589">
        <f>$F61*$P61*$Q61*$R61</f>
        <v>0</v>
      </c>
      <c r="V61" s="590"/>
      <c r="W61" s="589">
        <f>$G61*$P61*Q61*($R61^2)</f>
        <v>0</v>
      </c>
      <c r="X61" s="590"/>
      <c r="Y61" s="116">
        <f>SUM(S61+U61+W61)</f>
        <v>0</v>
      </c>
      <c r="Z61" s="787"/>
      <c r="AA61" s="788"/>
      <c r="AB61" s="787"/>
      <c r="AC61" s="788"/>
      <c r="AD61" s="787"/>
      <c r="AE61" s="788"/>
      <c r="AF61" s="330"/>
      <c r="AG61" s="812"/>
      <c r="AH61" s="813"/>
      <c r="AI61" s="812"/>
      <c r="AJ61" s="813"/>
      <c r="AK61" s="812"/>
      <c r="AL61" s="813"/>
      <c r="AM61" s="331"/>
      <c r="AN61" s="781"/>
      <c r="AO61" s="782"/>
      <c r="AP61" s="781"/>
      <c r="AQ61" s="782"/>
      <c r="AR61" s="781"/>
      <c r="AS61" s="782"/>
      <c r="AT61" s="332"/>
      <c r="AU61" s="834"/>
      <c r="AV61" s="835"/>
      <c r="AW61" s="834"/>
      <c r="AX61" s="835"/>
      <c r="AY61" s="834"/>
      <c r="AZ61" s="835"/>
      <c r="BA61" s="333"/>
      <c r="BB61" s="311">
        <f t="shared" ref="BB61:BB80" si="166">S61</f>
        <v>0</v>
      </c>
      <c r="BC61" s="311">
        <f t="shared" ref="BC61:BC80" si="167">U61</f>
        <v>0</v>
      </c>
      <c r="BD61" s="311">
        <f t="shared" ref="BD61:BD80" si="168">W61</f>
        <v>0</v>
      </c>
      <c r="BE61" s="301">
        <f t="shared" ref="BE61:BE81" si="169">SUM(BB61:BD61)</f>
        <v>0</v>
      </c>
    </row>
    <row r="62" spans="1:57" s="50" customFormat="1" ht="15" customHeight="1">
      <c r="A62" s="72"/>
      <c r="B62" s="72"/>
      <c r="C62" s="71" t="s">
        <v>262</v>
      </c>
      <c r="D62" s="667"/>
      <c r="E62" s="66"/>
      <c r="F62" s="66"/>
      <c r="G62" s="66"/>
      <c r="H62" s="66"/>
      <c r="I62" s="66"/>
      <c r="J62" s="66"/>
      <c r="K62" s="66"/>
      <c r="L62" s="66"/>
      <c r="M62" s="66"/>
      <c r="N62" s="66"/>
      <c r="O62" s="597"/>
      <c r="P62" s="66"/>
      <c r="Q62" s="135"/>
      <c r="R62" s="64">
        <f t="shared" si="165"/>
        <v>1</v>
      </c>
      <c r="S62" s="589">
        <f t="shared" ref="S62:S80" si="170">$E62*$P62*$Q62</f>
        <v>0</v>
      </c>
      <c r="T62" s="590"/>
      <c r="U62" s="589">
        <f t="shared" ref="U62:U80" si="171">$F62*$P62*$Q62*$R62</f>
        <v>0</v>
      </c>
      <c r="V62" s="590"/>
      <c r="W62" s="589">
        <f t="shared" ref="W62:W80" si="172">$G62*$P62*Q62*($R62^2)</f>
        <v>0</v>
      </c>
      <c r="X62" s="590"/>
      <c r="Y62" s="116">
        <f t="shared" ref="Y62:Y80" si="173">SUM(S62+U62+W62)</f>
        <v>0</v>
      </c>
      <c r="Z62" s="787"/>
      <c r="AA62" s="788"/>
      <c r="AB62" s="787"/>
      <c r="AC62" s="788"/>
      <c r="AD62" s="787"/>
      <c r="AE62" s="788"/>
      <c r="AF62" s="330"/>
      <c r="AG62" s="812"/>
      <c r="AH62" s="813"/>
      <c r="AI62" s="812"/>
      <c r="AJ62" s="813"/>
      <c r="AK62" s="812"/>
      <c r="AL62" s="813"/>
      <c r="AM62" s="331"/>
      <c r="AN62" s="781"/>
      <c r="AO62" s="782"/>
      <c r="AP62" s="781"/>
      <c r="AQ62" s="782"/>
      <c r="AR62" s="781"/>
      <c r="AS62" s="782"/>
      <c r="AT62" s="332"/>
      <c r="AU62" s="834"/>
      <c r="AV62" s="835"/>
      <c r="AW62" s="834"/>
      <c r="AX62" s="835"/>
      <c r="AY62" s="834"/>
      <c r="AZ62" s="835"/>
      <c r="BA62" s="333"/>
      <c r="BB62" s="311">
        <f t="shared" si="166"/>
        <v>0</v>
      </c>
      <c r="BC62" s="311">
        <f t="shared" si="167"/>
        <v>0</v>
      </c>
      <c r="BD62" s="311">
        <f t="shared" si="168"/>
        <v>0</v>
      </c>
      <c r="BE62" s="301">
        <f t="shared" si="169"/>
        <v>0</v>
      </c>
    </row>
    <row r="63" spans="1:57" s="50" customFormat="1" ht="15" customHeight="1">
      <c r="A63" s="72"/>
      <c r="B63" s="72"/>
      <c r="C63" s="71" t="s">
        <v>28</v>
      </c>
      <c r="D63" s="667"/>
      <c r="E63" s="66"/>
      <c r="F63" s="66"/>
      <c r="G63" s="66"/>
      <c r="H63" s="66"/>
      <c r="I63" s="66"/>
      <c r="J63" s="66"/>
      <c r="K63" s="66"/>
      <c r="L63" s="66"/>
      <c r="M63" s="66"/>
      <c r="N63" s="66"/>
      <c r="O63" s="597"/>
      <c r="P63" s="66"/>
      <c r="Q63" s="135"/>
      <c r="R63" s="64">
        <f t="shared" si="165"/>
        <v>1</v>
      </c>
      <c r="S63" s="589">
        <f t="shared" si="170"/>
        <v>0</v>
      </c>
      <c r="T63" s="590"/>
      <c r="U63" s="589">
        <f t="shared" si="171"/>
        <v>0</v>
      </c>
      <c r="V63" s="590"/>
      <c r="W63" s="589">
        <f t="shared" si="172"/>
        <v>0</v>
      </c>
      <c r="X63" s="590"/>
      <c r="Y63" s="116">
        <f t="shared" si="173"/>
        <v>0</v>
      </c>
      <c r="Z63" s="787"/>
      <c r="AA63" s="788"/>
      <c r="AB63" s="787"/>
      <c r="AC63" s="788"/>
      <c r="AD63" s="787"/>
      <c r="AE63" s="788"/>
      <c r="AF63" s="330"/>
      <c r="AG63" s="812"/>
      <c r="AH63" s="813"/>
      <c r="AI63" s="812"/>
      <c r="AJ63" s="813"/>
      <c r="AK63" s="812"/>
      <c r="AL63" s="813"/>
      <c r="AM63" s="331"/>
      <c r="AN63" s="781"/>
      <c r="AO63" s="782"/>
      <c r="AP63" s="781"/>
      <c r="AQ63" s="782"/>
      <c r="AR63" s="781"/>
      <c r="AS63" s="782"/>
      <c r="AT63" s="332"/>
      <c r="AU63" s="834"/>
      <c r="AV63" s="835"/>
      <c r="AW63" s="834"/>
      <c r="AX63" s="835"/>
      <c r="AY63" s="834"/>
      <c r="AZ63" s="835"/>
      <c r="BA63" s="333"/>
      <c r="BB63" s="311">
        <f t="shared" si="166"/>
        <v>0</v>
      </c>
      <c r="BC63" s="311">
        <f t="shared" si="167"/>
        <v>0</v>
      </c>
      <c r="BD63" s="311">
        <f t="shared" si="168"/>
        <v>0</v>
      </c>
      <c r="BE63" s="301">
        <f t="shared" si="169"/>
        <v>0</v>
      </c>
    </row>
    <row r="64" spans="1:57" s="50" customFormat="1" ht="15" customHeight="1">
      <c r="A64" s="72"/>
      <c r="B64" s="72"/>
      <c r="C64" s="71" t="s">
        <v>54</v>
      </c>
      <c r="D64" s="667"/>
      <c r="E64" s="66"/>
      <c r="F64" s="66"/>
      <c r="G64" s="66"/>
      <c r="H64" s="66"/>
      <c r="I64" s="66"/>
      <c r="J64" s="66"/>
      <c r="K64" s="66"/>
      <c r="L64" s="66"/>
      <c r="M64" s="66"/>
      <c r="N64" s="66"/>
      <c r="O64" s="597"/>
      <c r="P64" s="66"/>
      <c r="Q64" s="135"/>
      <c r="R64" s="64">
        <f t="shared" si="165"/>
        <v>1.1000000000000001</v>
      </c>
      <c r="S64" s="589">
        <f t="shared" si="170"/>
        <v>0</v>
      </c>
      <c r="T64" s="590"/>
      <c r="U64" s="589">
        <f t="shared" si="171"/>
        <v>0</v>
      </c>
      <c r="V64" s="590"/>
      <c r="W64" s="589">
        <f t="shared" si="172"/>
        <v>0</v>
      </c>
      <c r="X64" s="590"/>
      <c r="Y64" s="116">
        <f t="shared" si="173"/>
        <v>0</v>
      </c>
      <c r="Z64" s="787"/>
      <c r="AA64" s="788"/>
      <c r="AB64" s="787"/>
      <c r="AC64" s="788"/>
      <c r="AD64" s="787"/>
      <c r="AE64" s="788"/>
      <c r="AF64" s="330"/>
      <c r="AG64" s="812"/>
      <c r="AH64" s="813"/>
      <c r="AI64" s="812"/>
      <c r="AJ64" s="813"/>
      <c r="AK64" s="812"/>
      <c r="AL64" s="813"/>
      <c r="AM64" s="331"/>
      <c r="AN64" s="781"/>
      <c r="AO64" s="782"/>
      <c r="AP64" s="781"/>
      <c r="AQ64" s="782"/>
      <c r="AR64" s="781"/>
      <c r="AS64" s="782"/>
      <c r="AT64" s="332"/>
      <c r="AU64" s="834"/>
      <c r="AV64" s="835"/>
      <c r="AW64" s="834"/>
      <c r="AX64" s="835"/>
      <c r="AY64" s="834"/>
      <c r="AZ64" s="835"/>
      <c r="BA64" s="333"/>
      <c r="BB64" s="311">
        <f t="shared" si="166"/>
        <v>0</v>
      </c>
      <c r="BC64" s="311">
        <f t="shared" si="167"/>
        <v>0</v>
      </c>
      <c r="BD64" s="311">
        <f t="shared" si="168"/>
        <v>0</v>
      </c>
      <c r="BE64" s="301">
        <f t="shared" si="169"/>
        <v>0</v>
      </c>
    </row>
    <row r="65" spans="1:57" s="50" customFormat="1" ht="15" customHeight="1">
      <c r="A65" s="72"/>
      <c r="B65" s="72"/>
      <c r="C65" s="71" t="s">
        <v>350</v>
      </c>
      <c r="D65" s="667" t="s">
        <v>373</v>
      </c>
      <c r="E65" s="66"/>
      <c r="F65" s="66"/>
      <c r="G65" s="66"/>
      <c r="H65" s="66"/>
      <c r="I65" s="66"/>
      <c r="J65" s="66"/>
      <c r="K65" s="66"/>
      <c r="L65" s="66"/>
      <c r="M65" s="66"/>
      <c r="N65" s="66"/>
      <c r="O65" s="597"/>
      <c r="P65" s="66"/>
      <c r="Q65" s="135"/>
      <c r="R65" s="64">
        <f t="shared" si="165"/>
        <v>1.1000000000000001</v>
      </c>
      <c r="S65" s="589">
        <f t="shared" si="170"/>
        <v>0</v>
      </c>
      <c r="T65" s="590"/>
      <c r="U65" s="589">
        <f t="shared" si="171"/>
        <v>0</v>
      </c>
      <c r="V65" s="590"/>
      <c r="W65" s="589">
        <f t="shared" si="172"/>
        <v>0</v>
      </c>
      <c r="X65" s="590"/>
      <c r="Y65" s="116">
        <f t="shared" si="173"/>
        <v>0</v>
      </c>
      <c r="Z65" s="787"/>
      <c r="AA65" s="788"/>
      <c r="AB65" s="787"/>
      <c r="AC65" s="788"/>
      <c r="AD65" s="787"/>
      <c r="AE65" s="788"/>
      <c r="AF65" s="330"/>
      <c r="AG65" s="812"/>
      <c r="AH65" s="813"/>
      <c r="AI65" s="812"/>
      <c r="AJ65" s="813"/>
      <c r="AK65" s="812"/>
      <c r="AL65" s="813"/>
      <c r="AM65" s="331"/>
      <c r="AN65" s="781"/>
      <c r="AO65" s="782"/>
      <c r="AP65" s="781"/>
      <c r="AQ65" s="782"/>
      <c r="AR65" s="781"/>
      <c r="AS65" s="782"/>
      <c r="AT65" s="332"/>
      <c r="AU65" s="834"/>
      <c r="AV65" s="835"/>
      <c r="AW65" s="834"/>
      <c r="AX65" s="835"/>
      <c r="AY65" s="834"/>
      <c r="AZ65" s="835"/>
      <c r="BA65" s="333"/>
      <c r="BB65" s="311">
        <f t="shared" si="166"/>
        <v>0</v>
      </c>
      <c r="BC65" s="311">
        <f t="shared" si="167"/>
        <v>0</v>
      </c>
      <c r="BD65" s="311">
        <f t="shared" si="168"/>
        <v>0</v>
      </c>
      <c r="BE65" s="301">
        <f t="shared" si="169"/>
        <v>0</v>
      </c>
    </row>
    <row r="66" spans="1:57" s="50" customFormat="1" ht="15" customHeight="1">
      <c r="A66" s="72"/>
      <c r="B66" s="72"/>
      <c r="C66" s="71" t="s">
        <v>262</v>
      </c>
      <c r="D66" s="667"/>
      <c r="E66" s="66"/>
      <c r="F66" s="66"/>
      <c r="G66" s="66"/>
      <c r="H66" s="66"/>
      <c r="I66" s="66"/>
      <c r="J66" s="66"/>
      <c r="K66" s="66"/>
      <c r="L66" s="66"/>
      <c r="M66" s="66"/>
      <c r="N66" s="66"/>
      <c r="O66" s="597"/>
      <c r="P66" s="66"/>
      <c r="Q66" s="135"/>
      <c r="R66" s="64">
        <f t="shared" si="165"/>
        <v>1</v>
      </c>
      <c r="S66" s="589">
        <f t="shared" si="170"/>
        <v>0</v>
      </c>
      <c r="T66" s="590"/>
      <c r="U66" s="589">
        <f t="shared" si="171"/>
        <v>0</v>
      </c>
      <c r="V66" s="590"/>
      <c r="W66" s="589">
        <f t="shared" si="172"/>
        <v>0</v>
      </c>
      <c r="X66" s="590"/>
      <c r="Y66" s="116">
        <f t="shared" si="173"/>
        <v>0</v>
      </c>
      <c r="Z66" s="787"/>
      <c r="AA66" s="788"/>
      <c r="AB66" s="787"/>
      <c r="AC66" s="788"/>
      <c r="AD66" s="787"/>
      <c r="AE66" s="788"/>
      <c r="AF66" s="330"/>
      <c r="AG66" s="812"/>
      <c r="AH66" s="813"/>
      <c r="AI66" s="812"/>
      <c r="AJ66" s="813"/>
      <c r="AK66" s="812"/>
      <c r="AL66" s="813"/>
      <c r="AM66" s="331"/>
      <c r="AN66" s="781"/>
      <c r="AO66" s="782"/>
      <c r="AP66" s="781"/>
      <c r="AQ66" s="782"/>
      <c r="AR66" s="781"/>
      <c r="AS66" s="782"/>
      <c r="AT66" s="332"/>
      <c r="AU66" s="834"/>
      <c r="AV66" s="835"/>
      <c r="AW66" s="834"/>
      <c r="AX66" s="835"/>
      <c r="AY66" s="834"/>
      <c r="AZ66" s="835"/>
      <c r="BA66" s="333"/>
      <c r="BB66" s="311">
        <f t="shared" si="166"/>
        <v>0</v>
      </c>
      <c r="BC66" s="311">
        <f t="shared" si="167"/>
        <v>0</v>
      </c>
      <c r="BD66" s="311">
        <f t="shared" si="168"/>
        <v>0</v>
      </c>
      <c r="BE66" s="301">
        <f t="shared" si="169"/>
        <v>0</v>
      </c>
    </row>
    <row r="67" spans="1:57" s="50" customFormat="1" ht="15" customHeight="1">
      <c r="A67" s="72"/>
      <c r="B67" s="72"/>
      <c r="C67" s="71" t="s">
        <v>28</v>
      </c>
      <c r="D67" s="667"/>
      <c r="E67" s="66"/>
      <c r="F67" s="66"/>
      <c r="G67" s="66"/>
      <c r="H67" s="66"/>
      <c r="I67" s="66"/>
      <c r="J67" s="66"/>
      <c r="K67" s="66"/>
      <c r="L67" s="66"/>
      <c r="M67" s="66"/>
      <c r="N67" s="66"/>
      <c r="O67" s="597"/>
      <c r="P67" s="66"/>
      <c r="Q67" s="135"/>
      <c r="R67" s="64">
        <f t="shared" si="165"/>
        <v>1</v>
      </c>
      <c r="S67" s="589">
        <f t="shared" si="170"/>
        <v>0</v>
      </c>
      <c r="T67" s="590"/>
      <c r="U67" s="589">
        <f t="shared" si="171"/>
        <v>0</v>
      </c>
      <c r="V67" s="590"/>
      <c r="W67" s="589">
        <f t="shared" si="172"/>
        <v>0</v>
      </c>
      <c r="X67" s="590"/>
      <c r="Y67" s="116">
        <f t="shared" si="173"/>
        <v>0</v>
      </c>
      <c r="Z67" s="787"/>
      <c r="AA67" s="788"/>
      <c r="AB67" s="787"/>
      <c r="AC67" s="788"/>
      <c r="AD67" s="787"/>
      <c r="AE67" s="788"/>
      <c r="AF67" s="330"/>
      <c r="AG67" s="812"/>
      <c r="AH67" s="813"/>
      <c r="AI67" s="812"/>
      <c r="AJ67" s="813"/>
      <c r="AK67" s="812"/>
      <c r="AL67" s="813"/>
      <c r="AM67" s="331"/>
      <c r="AN67" s="781"/>
      <c r="AO67" s="782"/>
      <c r="AP67" s="781"/>
      <c r="AQ67" s="782"/>
      <c r="AR67" s="781"/>
      <c r="AS67" s="782"/>
      <c r="AT67" s="332"/>
      <c r="AU67" s="834"/>
      <c r="AV67" s="835"/>
      <c r="AW67" s="834"/>
      <c r="AX67" s="835"/>
      <c r="AY67" s="834"/>
      <c r="AZ67" s="835"/>
      <c r="BA67" s="333"/>
      <c r="BB67" s="311">
        <f t="shared" si="166"/>
        <v>0</v>
      </c>
      <c r="BC67" s="311">
        <f t="shared" si="167"/>
        <v>0</v>
      </c>
      <c r="BD67" s="311">
        <f t="shared" si="168"/>
        <v>0</v>
      </c>
      <c r="BE67" s="301">
        <f t="shared" si="169"/>
        <v>0</v>
      </c>
    </row>
    <row r="68" spans="1:57" s="50" customFormat="1" ht="15" customHeight="1">
      <c r="A68" s="72"/>
      <c r="B68" s="72"/>
      <c r="C68" s="71" t="s">
        <v>54</v>
      </c>
      <c r="D68" s="667"/>
      <c r="E68" s="66"/>
      <c r="F68" s="66"/>
      <c r="G68" s="66"/>
      <c r="H68" s="66"/>
      <c r="I68" s="66"/>
      <c r="J68" s="66"/>
      <c r="K68" s="66"/>
      <c r="L68" s="66"/>
      <c r="M68" s="66"/>
      <c r="N68" s="66"/>
      <c r="O68" s="597"/>
      <c r="P68" s="66"/>
      <c r="Q68" s="135"/>
      <c r="R68" s="64">
        <f t="shared" si="165"/>
        <v>1.1000000000000001</v>
      </c>
      <c r="S68" s="589">
        <f t="shared" si="170"/>
        <v>0</v>
      </c>
      <c r="T68" s="590"/>
      <c r="U68" s="589">
        <f t="shared" si="171"/>
        <v>0</v>
      </c>
      <c r="V68" s="590"/>
      <c r="W68" s="589">
        <f t="shared" si="172"/>
        <v>0</v>
      </c>
      <c r="X68" s="590"/>
      <c r="Y68" s="116">
        <f t="shared" si="173"/>
        <v>0</v>
      </c>
      <c r="Z68" s="787"/>
      <c r="AA68" s="788"/>
      <c r="AB68" s="787"/>
      <c r="AC68" s="788"/>
      <c r="AD68" s="787"/>
      <c r="AE68" s="788"/>
      <c r="AF68" s="330"/>
      <c r="AG68" s="812"/>
      <c r="AH68" s="813"/>
      <c r="AI68" s="812"/>
      <c r="AJ68" s="813"/>
      <c r="AK68" s="812"/>
      <c r="AL68" s="813"/>
      <c r="AM68" s="331"/>
      <c r="AN68" s="781"/>
      <c r="AO68" s="782"/>
      <c r="AP68" s="781"/>
      <c r="AQ68" s="782"/>
      <c r="AR68" s="781"/>
      <c r="AS68" s="782"/>
      <c r="AT68" s="332"/>
      <c r="AU68" s="834"/>
      <c r="AV68" s="835"/>
      <c r="AW68" s="834"/>
      <c r="AX68" s="835"/>
      <c r="AY68" s="834"/>
      <c r="AZ68" s="835"/>
      <c r="BA68" s="333"/>
      <c r="BB68" s="311">
        <f t="shared" si="166"/>
        <v>0</v>
      </c>
      <c r="BC68" s="311">
        <f t="shared" si="167"/>
        <v>0</v>
      </c>
      <c r="BD68" s="311">
        <f t="shared" si="168"/>
        <v>0</v>
      </c>
      <c r="BE68" s="301">
        <f t="shared" si="169"/>
        <v>0</v>
      </c>
    </row>
    <row r="69" spans="1:57" s="50" customFormat="1" ht="15" customHeight="1">
      <c r="A69" s="72"/>
      <c r="B69" s="72"/>
      <c r="C69" s="71" t="s">
        <v>350</v>
      </c>
      <c r="D69" s="667" t="s">
        <v>373</v>
      </c>
      <c r="E69" s="66"/>
      <c r="F69" s="66"/>
      <c r="G69" s="66"/>
      <c r="H69" s="66"/>
      <c r="I69" s="66"/>
      <c r="J69" s="66"/>
      <c r="K69" s="66"/>
      <c r="L69" s="66"/>
      <c r="M69" s="66"/>
      <c r="N69" s="66"/>
      <c r="O69" s="597"/>
      <c r="P69" s="66"/>
      <c r="Q69" s="135"/>
      <c r="R69" s="64">
        <f t="shared" si="165"/>
        <v>1.1000000000000001</v>
      </c>
      <c r="S69" s="589">
        <f t="shared" si="170"/>
        <v>0</v>
      </c>
      <c r="T69" s="590"/>
      <c r="U69" s="589">
        <f t="shared" si="171"/>
        <v>0</v>
      </c>
      <c r="V69" s="590"/>
      <c r="W69" s="589">
        <f t="shared" si="172"/>
        <v>0</v>
      </c>
      <c r="X69" s="590"/>
      <c r="Y69" s="116">
        <f t="shared" si="173"/>
        <v>0</v>
      </c>
      <c r="Z69" s="787"/>
      <c r="AA69" s="788"/>
      <c r="AB69" s="787"/>
      <c r="AC69" s="788"/>
      <c r="AD69" s="787"/>
      <c r="AE69" s="788"/>
      <c r="AF69" s="330"/>
      <c r="AG69" s="812"/>
      <c r="AH69" s="813"/>
      <c r="AI69" s="812"/>
      <c r="AJ69" s="813"/>
      <c r="AK69" s="812"/>
      <c r="AL69" s="813"/>
      <c r="AM69" s="331"/>
      <c r="AN69" s="781"/>
      <c r="AO69" s="782"/>
      <c r="AP69" s="781"/>
      <c r="AQ69" s="782"/>
      <c r="AR69" s="781"/>
      <c r="AS69" s="782"/>
      <c r="AT69" s="332"/>
      <c r="AU69" s="834"/>
      <c r="AV69" s="835"/>
      <c r="AW69" s="834"/>
      <c r="AX69" s="835"/>
      <c r="AY69" s="834"/>
      <c r="AZ69" s="835"/>
      <c r="BA69" s="333"/>
      <c r="BB69" s="311">
        <f t="shared" si="166"/>
        <v>0</v>
      </c>
      <c r="BC69" s="311">
        <f t="shared" si="167"/>
        <v>0</v>
      </c>
      <c r="BD69" s="311">
        <f t="shared" si="168"/>
        <v>0</v>
      </c>
      <c r="BE69" s="301">
        <f t="shared" si="169"/>
        <v>0</v>
      </c>
    </row>
    <row r="70" spans="1:57" s="50" customFormat="1" ht="15" customHeight="1">
      <c r="A70" s="72"/>
      <c r="B70" s="72"/>
      <c r="C70" s="71" t="s">
        <v>262</v>
      </c>
      <c r="D70" s="667"/>
      <c r="E70" s="66"/>
      <c r="F70" s="66"/>
      <c r="G70" s="66"/>
      <c r="H70" s="66"/>
      <c r="I70" s="66"/>
      <c r="J70" s="66"/>
      <c r="K70" s="66"/>
      <c r="L70" s="66"/>
      <c r="M70" s="66"/>
      <c r="N70" s="66"/>
      <c r="O70" s="597"/>
      <c r="P70" s="66"/>
      <c r="Q70" s="135"/>
      <c r="R70" s="64">
        <f t="shared" si="165"/>
        <v>1</v>
      </c>
      <c r="S70" s="589">
        <f t="shared" si="170"/>
        <v>0</v>
      </c>
      <c r="T70" s="590"/>
      <c r="U70" s="589">
        <f t="shared" si="171"/>
        <v>0</v>
      </c>
      <c r="V70" s="590"/>
      <c r="W70" s="589">
        <f t="shared" si="172"/>
        <v>0</v>
      </c>
      <c r="X70" s="590"/>
      <c r="Y70" s="116">
        <f t="shared" si="173"/>
        <v>0</v>
      </c>
      <c r="Z70" s="787"/>
      <c r="AA70" s="788"/>
      <c r="AB70" s="787"/>
      <c r="AC70" s="788"/>
      <c r="AD70" s="787"/>
      <c r="AE70" s="788"/>
      <c r="AF70" s="330"/>
      <c r="AG70" s="812"/>
      <c r="AH70" s="813"/>
      <c r="AI70" s="812"/>
      <c r="AJ70" s="813"/>
      <c r="AK70" s="812"/>
      <c r="AL70" s="813"/>
      <c r="AM70" s="331"/>
      <c r="AN70" s="781"/>
      <c r="AO70" s="782"/>
      <c r="AP70" s="781"/>
      <c r="AQ70" s="782"/>
      <c r="AR70" s="781"/>
      <c r="AS70" s="782"/>
      <c r="AT70" s="332"/>
      <c r="AU70" s="834"/>
      <c r="AV70" s="835"/>
      <c r="AW70" s="834"/>
      <c r="AX70" s="835"/>
      <c r="AY70" s="834"/>
      <c r="AZ70" s="835"/>
      <c r="BA70" s="333"/>
      <c r="BB70" s="311">
        <f t="shared" si="166"/>
        <v>0</v>
      </c>
      <c r="BC70" s="311">
        <f t="shared" si="167"/>
        <v>0</v>
      </c>
      <c r="BD70" s="311">
        <f t="shared" si="168"/>
        <v>0</v>
      </c>
      <c r="BE70" s="301">
        <f t="shared" si="169"/>
        <v>0</v>
      </c>
    </row>
    <row r="71" spans="1:57" s="50" customFormat="1" ht="15" customHeight="1">
      <c r="A71" s="72"/>
      <c r="B71" s="72"/>
      <c r="C71" s="71" t="s">
        <v>28</v>
      </c>
      <c r="D71" s="667"/>
      <c r="E71" s="66"/>
      <c r="F71" s="66"/>
      <c r="G71" s="66"/>
      <c r="H71" s="66"/>
      <c r="I71" s="66"/>
      <c r="J71" s="66"/>
      <c r="K71" s="66"/>
      <c r="L71" s="66"/>
      <c r="M71" s="66"/>
      <c r="N71" s="66"/>
      <c r="O71" s="597"/>
      <c r="P71" s="66"/>
      <c r="Q71" s="135"/>
      <c r="R71" s="64">
        <f t="shared" si="165"/>
        <v>1</v>
      </c>
      <c r="S71" s="589">
        <f t="shared" si="170"/>
        <v>0</v>
      </c>
      <c r="T71" s="590"/>
      <c r="U71" s="589">
        <f t="shared" si="171"/>
        <v>0</v>
      </c>
      <c r="V71" s="590"/>
      <c r="W71" s="589">
        <f t="shared" si="172"/>
        <v>0</v>
      </c>
      <c r="X71" s="590"/>
      <c r="Y71" s="116">
        <f t="shared" si="173"/>
        <v>0</v>
      </c>
      <c r="Z71" s="787"/>
      <c r="AA71" s="788"/>
      <c r="AB71" s="787"/>
      <c r="AC71" s="788"/>
      <c r="AD71" s="787"/>
      <c r="AE71" s="788"/>
      <c r="AF71" s="330"/>
      <c r="AG71" s="812"/>
      <c r="AH71" s="813"/>
      <c r="AI71" s="812"/>
      <c r="AJ71" s="813"/>
      <c r="AK71" s="812"/>
      <c r="AL71" s="813"/>
      <c r="AM71" s="331"/>
      <c r="AN71" s="781"/>
      <c r="AO71" s="782"/>
      <c r="AP71" s="781"/>
      <c r="AQ71" s="782"/>
      <c r="AR71" s="781"/>
      <c r="AS71" s="782"/>
      <c r="AT71" s="332"/>
      <c r="AU71" s="834"/>
      <c r="AV71" s="835"/>
      <c r="AW71" s="834"/>
      <c r="AX71" s="835"/>
      <c r="AY71" s="834"/>
      <c r="AZ71" s="835"/>
      <c r="BA71" s="333"/>
      <c r="BB71" s="311">
        <f t="shared" si="166"/>
        <v>0</v>
      </c>
      <c r="BC71" s="311">
        <f t="shared" si="167"/>
        <v>0</v>
      </c>
      <c r="BD71" s="311">
        <f t="shared" si="168"/>
        <v>0</v>
      </c>
      <c r="BE71" s="301">
        <f t="shared" si="169"/>
        <v>0</v>
      </c>
    </row>
    <row r="72" spans="1:57" s="50" customFormat="1" ht="15" customHeight="1">
      <c r="A72" s="72"/>
      <c r="B72" s="72"/>
      <c r="C72" s="71" t="s">
        <v>54</v>
      </c>
      <c r="D72" s="667"/>
      <c r="E72" s="66"/>
      <c r="F72" s="66"/>
      <c r="G72" s="66"/>
      <c r="H72" s="66"/>
      <c r="I72" s="66"/>
      <c r="J72" s="66"/>
      <c r="K72" s="66"/>
      <c r="L72" s="66"/>
      <c r="M72" s="66"/>
      <c r="N72" s="66"/>
      <c r="O72" s="597"/>
      <c r="P72" s="66"/>
      <c r="Q72" s="135"/>
      <c r="R72" s="64">
        <f t="shared" si="165"/>
        <v>1.1000000000000001</v>
      </c>
      <c r="S72" s="589">
        <f t="shared" si="170"/>
        <v>0</v>
      </c>
      <c r="T72" s="590"/>
      <c r="U72" s="589">
        <f t="shared" si="171"/>
        <v>0</v>
      </c>
      <c r="V72" s="590"/>
      <c r="W72" s="589">
        <f t="shared" si="172"/>
        <v>0</v>
      </c>
      <c r="X72" s="590"/>
      <c r="Y72" s="116">
        <f t="shared" si="173"/>
        <v>0</v>
      </c>
      <c r="Z72" s="787"/>
      <c r="AA72" s="788"/>
      <c r="AB72" s="787"/>
      <c r="AC72" s="788"/>
      <c r="AD72" s="787"/>
      <c r="AE72" s="788"/>
      <c r="AF72" s="330"/>
      <c r="AG72" s="812"/>
      <c r="AH72" s="813"/>
      <c r="AI72" s="812"/>
      <c r="AJ72" s="813"/>
      <c r="AK72" s="812"/>
      <c r="AL72" s="813"/>
      <c r="AM72" s="331"/>
      <c r="AN72" s="781"/>
      <c r="AO72" s="782"/>
      <c r="AP72" s="781"/>
      <c r="AQ72" s="782"/>
      <c r="AR72" s="781"/>
      <c r="AS72" s="782"/>
      <c r="AT72" s="332"/>
      <c r="AU72" s="834"/>
      <c r="AV72" s="835"/>
      <c r="AW72" s="834"/>
      <c r="AX72" s="835"/>
      <c r="AY72" s="834"/>
      <c r="AZ72" s="835"/>
      <c r="BA72" s="333"/>
      <c r="BB72" s="311">
        <f t="shared" si="166"/>
        <v>0</v>
      </c>
      <c r="BC72" s="311">
        <f t="shared" si="167"/>
        <v>0</v>
      </c>
      <c r="BD72" s="311">
        <f t="shared" si="168"/>
        <v>0</v>
      </c>
      <c r="BE72" s="301">
        <f t="shared" si="169"/>
        <v>0</v>
      </c>
    </row>
    <row r="73" spans="1:57" s="50" customFormat="1" ht="15" customHeight="1">
      <c r="A73" s="72"/>
      <c r="B73" s="72"/>
      <c r="C73" s="71" t="s">
        <v>350</v>
      </c>
      <c r="D73" s="667" t="s">
        <v>373</v>
      </c>
      <c r="E73" s="66"/>
      <c r="F73" s="66"/>
      <c r="G73" s="66"/>
      <c r="H73" s="66"/>
      <c r="I73" s="66"/>
      <c r="J73" s="66"/>
      <c r="K73" s="66"/>
      <c r="L73" s="66"/>
      <c r="M73" s="66"/>
      <c r="N73" s="66"/>
      <c r="O73" s="597"/>
      <c r="P73" s="66"/>
      <c r="Q73" s="135"/>
      <c r="R73" s="64">
        <f t="shared" si="165"/>
        <v>1.1000000000000001</v>
      </c>
      <c r="S73" s="589">
        <f t="shared" si="170"/>
        <v>0</v>
      </c>
      <c r="T73" s="590"/>
      <c r="U73" s="589">
        <f t="shared" si="171"/>
        <v>0</v>
      </c>
      <c r="V73" s="590"/>
      <c r="W73" s="589">
        <f t="shared" si="172"/>
        <v>0</v>
      </c>
      <c r="X73" s="590"/>
      <c r="Y73" s="116">
        <f t="shared" si="173"/>
        <v>0</v>
      </c>
      <c r="Z73" s="787"/>
      <c r="AA73" s="788"/>
      <c r="AB73" s="787"/>
      <c r="AC73" s="788"/>
      <c r="AD73" s="787"/>
      <c r="AE73" s="788"/>
      <c r="AF73" s="330"/>
      <c r="AG73" s="812"/>
      <c r="AH73" s="813"/>
      <c r="AI73" s="812"/>
      <c r="AJ73" s="813"/>
      <c r="AK73" s="812"/>
      <c r="AL73" s="813"/>
      <c r="AM73" s="331"/>
      <c r="AN73" s="781"/>
      <c r="AO73" s="782"/>
      <c r="AP73" s="781"/>
      <c r="AQ73" s="782"/>
      <c r="AR73" s="781"/>
      <c r="AS73" s="782"/>
      <c r="AT73" s="332"/>
      <c r="AU73" s="834"/>
      <c r="AV73" s="835"/>
      <c r="AW73" s="834"/>
      <c r="AX73" s="835"/>
      <c r="AY73" s="834"/>
      <c r="AZ73" s="835"/>
      <c r="BA73" s="333"/>
      <c r="BB73" s="311">
        <f t="shared" si="166"/>
        <v>0</v>
      </c>
      <c r="BC73" s="311">
        <f t="shared" si="167"/>
        <v>0</v>
      </c>
      <c r="BD73" s="311">
        <f t="shared" si="168"/>
        <v>0</v>
      </c>
      <c r="BE73" s="301">
        <f t="shared" si="169"/>
        <v>0</v>
      </c>
    </row>
    <row r="74" spans="1:57" s="50" customFormat="1" ht="15" customHeight="1">
      <c r="A74" s="72"/>
      <c r="B74" s="72"/>
      <c r="C74" s="71" t="s">
        <v>262</v>
      </c>
      <c r="D74" s="667"/>
      <c r="E74" s="66"/>
      <c r="F74" s="66"/>
      <c r="G74" s="66"/>
      <c r="H74" s="66"/>
      <c r="I74" s="66"/>
      <c r="J74" s="66"/>
      <c r="K74" s="66"/>
      <c r="L74" s="66"/>
      <c r="M74" s="66"/>
      <c r="N74" s="66"/>
      <c r="O74" s="597"/>
      <c r="P74" s="66"/>
      <c r="Q74" s="135"/>
      <c r="R74" s="64">
        <f t="shared" si="165"/>
        <v>1</v>
      </c>
      <c r="S74" s="589">
        <f t="shared" si="170"/>
        <v>0</v>
      </c>
      <c r="T74" s="590"/>
      <c r="U74" s="589">
        <f t="shared" si="171"/>
        <v>0</v>
      </c>
      <c r="V74" s="590"/>
      <c r="W74" s="589">
        <f t="shared" si="172"/>
        <v>0</v>
      </c>
      <c r="X74" s="590"/>
      <c r="Y74" s="116">
        <f t="shared" si="173"/>
        <v>0</v>
      </c>
      <c r="Z74" s="787"/>
      <c r="AA74" s="788"/>
      <c r="AB74" s="787"/>
      <c r="AC74" s="788"/>
      <c r="AD74" s="787"/>
      <c r="AE74" s="788"/>
      <c r="AF74" s="330"/>
      <c r="AG74" s="812"/>
      <c r="AH74" s="813"/>
      <c r="AI74" s="812"/>
      <c r="AJ74" s="813"/>
      <c r="AK74" s="812"/>
      <c r="AL74" s="813"/>
      <c r="AM74" s="331"/>
      <c r="AN74" s="781"/>
      <c r="AO74" s="782"/>
      <c r="AP74" s="781"/>
      <c r="AQ74" s="782"/>
      <c r="AR74" s="781"/>
      <c r="AS74" s="782"/>
      <c r="AT74" s="332"/>
      <c r="AU74" s="834"/>
      <c r="AV74" s="835"/>
      <c r="AW74" s="834"/>
      <c r="AX74" s="835"/>
      <c r="AY74" s="834"/>
      <c r="AZ74" s="835"/>
      <c r="BA74" s="333"/>
      <c r="BB74" s="311">
        <f t="shared" si="166"/>
        <v>0</v>
      </c>
      <c r="BC74" s="311">
        <f t="shared" si="167"/>
        <v>0</v>
      </c>
      <c r="BD74" s="311">
        <f t="shared" si="168"/>
        <v>0</v>
      </c>
      <c r="BE74" s="301">
        <f t="shared" si="169"/>
        <v>0</v>
      </c>
    </row>
    <row r="75" spans="1:57" s="50" customFormat="1" ht="15" customHeight="1">
      <c r="A75" s="72"/>
      <c r="B75" s="72"/>
      <c r="C75" s="71" t="s">
        <v>28</v>
      </c>
      <c r="D75" s="667"/>
      <c r="E75" s="66"/>
      <c r="F75" s="66"/>
      <c r="G75" s="66"/>
      <c r="H75" s="66"/>
      <c r="I75" s="66"/>
      <c r="J75" s="66"/>
      <c r="K75" s="66"/>
      <c r="L75" s="66"/>
      <c r="M75" s="66"/>
      <c r="N75" s="66"/>
      <c r="O75" s="597"/>
      <c r="P75" s="66"/>
      <c r="Q75" s="135"/>
      <c r="R75" s="64">
        <f t="shared" si="165"/>
        <v>1</v>
      </c>
      <c r="S75" s="589">
        <f t="shared" si="170"/>
        <v>0</v>
      </c>
      <c r="T75" s="590"/>
      <c r="U75" s="589">
        <f t="shared" si="171"/>
        <v>0</v>
      </c>
      <c r="V75" s="590"/>
      <c r="W75" s="589">
        <f t="shared" si="172"/>
        <v>0</v>
      </c>
      <c r="X75" s="590"/>
      <c r="Y75" s="116">
        <f t="shared" si="173"/>
        <v>0</v>
      </c>
      <c r="Z75" s="787"/>
      <c r="AA75" s="788"/>
      <c r="AB75" s="787"/>
      <c r="AC75" s="788"/>
      <c r="AD75" s="787"/>
      <c r="AE75" s="788"/>
      <c r="AF75" s="330"/>
      <c r="AG75" s="812"/>
      <c r="AH75" s="813"/>
      <c r="AI75" s="812"/>
      <c r="AJ75" s="813"/>
      <c r="AK75" s="812"/>
      <c r="AL75" s="813"/>
      <c r="AM75" s="331"/>
      <c r="AN75" s="781"/>
      <c r="AO75" s="782"/>
      <c r="AP75" s="781"/>
      <c r="AQ75" s="782"/>
      <c r="AR75" s="781"/>
      <c r="AS75" s="782"/>
      <c r="AT75" s="332"/>
      <c r="AU75" s="834"/>
      <c r="AV75" s="835"/>
      <c r="AW75" s="834"/>
      <c r="AX75" s="835"/>
      <c r="AY75" s="834"/>
      <c r="AZ75" s="835"/>
      <c r="BA75" s="333"/>
      <c r="BB75" s="311">
        <f t="shared" si="166"/>
        <v>0</v>
      </c>
      <c r="BC75" s="311">
        <f t="shared" si="167"/>
        <v>0</v>
      </c>
      <c r="BD75" s="311">
        <f t="shared" si="168"/>
        <v>0</v>
      </c>
      <c r="BE75" s="301">
        <f t="shared" si="169"/>
        <v>0</v>
      </c>
    </row>
    <row r="76" spans="1:57" s="50" customFormat="1" ht="15" customHeight="1">
      <c r="A76" s="72"/>
      <c r="B76" s="72"/>
      <c r="C76" s="71" t="s">
        <v>54</v>
      </c>
      <c r="D76" s="667"/>
      <c r="E76" s="66"/>
      <c r="F76" s="66"/>
      <c r="G76" s="66"/>
      <c r="H76" s="66"/>
      <c r="I76" s="66"/>
      <c r="J76" s="66"/>
      <c r="K76" s="66"/>
      <c r="L76" s="66"/>
      <c r="M76" s="66"/>
      <c r="N76" s="66"/>
      <c r="O76" s="597"/>
      <c r="P76" s="66"/>
      <c r="Q76" s="135"/>
      <c r="R76" s="64">
        <f t="shared" si="165"/>
        <v>1.1000000000000001</v>
      </c>
      <c r="S76" s="589">
        <f t="shared" si="170"/>
        <v>0</v>
      </c>
      <c r="T76" s="590"/>
      <c r="U76" s="589">
        <f t="shared" si="171"/>
        <v>0</v>
      </c>
      <c r="V76" s="590"/>
      <c r="W76" s="589">
        <f t="shared" si="172"/>
        <v>0</v>
      </c>
      <c r="X76" s="590"/>
      <c r="Y76" s="116">
        <f t="shared" si="173"/>
        <v>0</v>
      </c>
      <c r="Z76" s="787"/>
      <c r="AA76" s="788"/>
      <c r="AB76" s="787"/>
      <c r="AC76" s="788"/>
      <c r="AD76" s="787"/>
      <c r="AE76" s="788"/>
      <c r="AF76" s="330"/>
      <c r="AG76" s="812"/>
      <c r="AH76" s="813"/>
      <c r="AI76" s="812"/>
      <c r="AJ76" s="813"/>
      <c r="AK76" s="812"/>
      <c r="AL76" s="813"/>
      <c r="AM76" s="331"/>
      <c r="AN76" s="781"/>
      <c r="AO76" s="782"/>
      <c r="AP76" s="781"/>
      <c r="AQ76" s="782"/>
      <c r="AR76" s="781"/>
      <c r="AS76" s="782"/>
      <c r="AT76" s="332"/>
      <c r="AU76" s="834"/>
      <c r="AV76" s="835"/>
      <c r="AW76" s="834"/>
      <c r="AX76" s="835"/>
      <c r="AY76" s="834"/>
      <c r="AZ76" s="835"/>
      <c r="BA76" s="333"/>
      <c r="BB76" s="311">
        <f t="shared" si="166"/>
        <v>0</v>
      </c>
      <c r="BC76" s="311">
        <f t="shared" si="167"/>
        <v>0</v>
      </c>
      <c r="BD76" s="311">
        <f t="shared" si="168"/>
        <v>0</v>
      </c>
      <c r="BE76" s="301">
        <f t="shared" si="169"/>
        <v>0</v>
      </c>
    </row>
    <row r="77" spans="1:57" s="50" customFormat="1" ht="15" customHeight="1">
      <c r="A77" s="72"/>
      <c r="B77" s="72"/>
      <c r="C77" s="71" t="s">
        <v>350</v>
      </c>
      <c r="D77" s="667" t="s">
        <v>373</v>
      </c>
      <c r="E77" s="66"/>
      <c r="F77" s="66"/>
      <c r="G77" s="66"/>
      <c r="H77" s="66"/>
      <c r="I77" s="66"/>
      <c r="J77" s="66"/>
      <c r="K77" s="66"/>
      <c r="L77" s="66"/>
      <c r="M77" s="66"/>
      <c r="N77" s="66"/>
      <c r="O77" s="597"/>
      <c r="P77" s="66"/>
      <c r="Q77" s="135"/>
      <c r="R77" s="64">
        <f t="shared" si="165"/>
        <v>1.1000000000000001</v>
      </c>
      <c r="S77" s="589">
        <f t="shared" si="170"/>
        <v>0</v>
      </c>
      <c r="T77" s="590"/>
      <c r="U77" s="589">
        <f t="shared" si="171"/>
        <v>0</v>
      </c>
      <c r="V77" s="590"/>
      <c r="W77" s="589">
        <f t="shared" si="172"/>
        <v>0</v>
      </c>
      <c r="X77" s="590"/>
      <c r="Y77" s="116">
        <f t="shared" si="173"/>
        <v>0</v>
      </c>
      <c r="Z77" s="787"/>
      <c r="AA77" s="788"/>
      <c r="AB77" s="787"/>
      <c r="AC77" s="788"/>
      <c r="AD77" s="787"/>
      <c r="AE77" s="788"/>
      <c r="AF77" s="330"/>
      <c r="AG77" s="812"/>
      <c r="AH77" s="813"/>
      <c r="AI77" s="812"/>
      <c r="AJ77" s="813"/>
      <c r="AK77" s="812"/>
      <c r="AL77" s="813"/>
      <c r="AM77" s="331"/>
      <c r="AN77" s="781"/>
      <c r="AO77" s="782"/>
      <c r="AP77" s="781"/>
      <c r="AQ77" s="782"/>
      <c r="AR77" s="781"/>
      <c r="AS77" s="782"/>
      <c r="AT77" s="332"/>
      <c r="AU77" s="834"/>
      <c r="AV77" s="835"/>
      <c r="AW77" s="834"/>
      <c r="AX77" s="835"/>
      <c r="AY77" s="834"/>
      <c r="AZ77" s="835"/>
      <c r="BA77" s="333"/>
      <c r="BB77" s="311">
        <f t="shared" si="166"/>
        <v>0</v>
      </c>
      <c r="BC77" s="311">
        <f t="shared" si="167"/>
        <v>0</v>
      </c>
      <c r="BD77" s="311">
        <f t="shared" si="168"/>
        <v>0</v>
      </c>
      <c r="BE77" s="301">
        <f t="shared" si="169"/>
        <v>0</v>
      </c>
    </row>
    <row r="78" spans="1:57" s="50" customFormat="1" ht="15" customHeight="1">
      <c r="A78" s="72"/>
      <c r="B78" s="72"/>
      <c r="C78" s="71" t="s">
        <v>262</v>
      </c>
      <c r="D78" s="667"/>
      <c r="E78" s="66"/>
      <c r="F78" s="66"/>
      <c r="G78" s="66"/>
      <c r="H78" s="66"/>
      <c r="I78" s="66"/>
      <c r="J78" s="66"/>
      <c r="K78" s="66"/>
      <c r="L78" s="66"/>
      <c r="M78" s="66"/>
      <c r="N78" s="66"/>
      <c r="O78" s="597"/>
      <c r="P78" s="66"/>
      <c r="Q78" s="135"/>
      <c r="R78" s="64">
        <f t="shared" si="165"/>
        <v>1</v>
      </c>
      <c r="S78" s="589">
        <f t="shared" si="170"/>
        <v>0</v>
      </c>
      <c r="T78" s="590"/>
      <c r="U78" s="589">
        <f t="shared" si="171"/>
        <v>0</v>
      </c>
      <c r="V78" s="590"/>
      <c r="W78" s="589">
        <f t="shared" si="172"/>
        <v>0</v>
      </c>
      <c r="X78" s="590"/>
      <c r="Y78" s="116">
        <f t="shared" si="173"/>
        <v>0</v>
      </c>
      <c r="Z78" s="787"/>
      <c r="AA78" s="788"/>
      <c r="AB78" s="787"/>
      <c r="AC78" s="788"/>
      <c r="AD78" s="787"/>
      <c r="AE78" s="788"/>
      <c r="AF78" s="330"/>
      <c r="AG78" s="812"/>
      <c r="AH78" s="813"/>
      <c r="AI78" s="812"/>
      <c r="AJ78" s="813"/>
      <c r="AK78" s="812"/>
      <c r="AL78" s="813"/>
      <c r="AM78" s="331"/>
      <c r="AN78" s="781"/>
      <c r="AO78" s="782"/>
      <c r="AP78" s="781"/>
      <c r="AQ78" s="782"/>
      <c r="AR78" s="781"/>
      <c r="AS78" s="782"/>
      <c r="AT78" s="332"/>
      <c r="AU78" s="834"/>
      <c r="AV78" s="835"/>
      <c r="AW78" s="834"/>
      <c r="AX78" s="835"/>
      <c r="AY78" s="834"/>
      <c r="AZ78" s="835"/>
      <c r="BA78" s="333"/>
      <c r="BB78" s="311">
        <f t="shared" si="166"/>
        <v>0</v>
      </c>
      <c r="BC78" s="311">
        <f t="shared" si="167"/>
        <v>0</v>
      </c>
      <c r="BD78" s="311">
        <f t="shared" si="168"/>
        <v>0</v>
      </c>
      <c r="BE78" s="301">
        <f t="shared" si="169"/>
        <v>0</v>
      </c>
    </row>
    <row r="79" spans="1:57" s="50" customFormat="1" ht="15" customHeight="1">
      <c r="A79" s="72"/>
      <c r="B79" s="72"/>
      <c r="C79" s="71" t="s">
        <v>28</v>
      </c>
      <c r="D79" s="667"/>
      <c r="E79" s="66"/>
      <c r="F79" s="66"/>
      <c r="G79" s="66"/>
      <c r="H79" s="66"/>
      <c r="I79" s="66"/>
      <c r="J79" s="66"/>
      <c r="K79" s="66"/>
      <c r="L79" s="66"/>
      <c r="M79" s="66"/>
      <c r="N79" s="66"/>
      <c r="O79" s="597"/>
      <c r="P79" s="66"/>
      <c r="Q79" s="135"/>
      <c r="R79" s="64">
        <f t="shared" si="165"/>
        <v>1</v>
      </c>
      <c r="S79" s="589">
        <f t="shared" si="170"/>
        <v>0</v>
      </c>
      <c r="T79" s="590"/>
      <c r="U79" s="589">
        <f t="shared" si="171"/>
        <v>0</v>
      </c>
      <c r="V79" s="590"/>
      <c r="W79" s="589">
        <f t="shared" si="172"/>
        <v>0</v>
      </c>
      <c r="X79" s="590"/>
      <c r="Y79" s="116">
        <f t="shared" si="173"/>
        <v>0</v>
      </c>
      <c r="Z79" s="787"/>
      <c r="AA79" s="788"/>
      <c r="AB79" s="787"/>
      <c r="AC79" s="788"/>
      <c r="AD79" s="787"/>
      <c r="AE79" s="788"/>
      <c r="AF79" s="330"/>
      <c r="AG79" s="812"/>
      <c r="AH79" s="813"/>
      <c r="AI79" s="812"/>
      <c r="AJ79" s="813"/>
      <c r="AK79" s="812"/>
      <c r="AL79" s="813"/>
      <c r="AM79" s="331"/>
      <c r="AN79" s="781"/>
      <c r="AO79" s="782"/>
      <c r="AP79" s="781"/>
      <c r="AQ79" s="782"/>
      <c r="AR79" s="781"/>
      <c r="AS79" s="782"/>
      <c r="AT79" s="332"/>
      <c r="AU79" s="834"/>
      <c r="AV79" s="835"/>
      <c r="AW79" s="834"/>
      <c r="AX79" s="835"/>
      <c r="AY79" s="834"/>
      <c r="AZ79" s="835"/>
      <c r="BA79" s="333"/>
      <c r="BB79" s="311">
        <f t="shared" si="166"/>
        <v>0</v>
      </c>
      <c r="BC79" s="311">
        <f t="shared" si="167"/>
        <v>0</v>
      </c>
      <c r="BD79" s="311">
        <f t="shared" si="168"/>
        <v>0</v>
      </c>
      <c r="BE79" s="301">
        <f t="shared" si="169"/>
        <v>0</v>
      </c>
    </row>
    <row r="80" spans="1:57" s="50" customFormat="1" ht="15" customHeight="1">
      <c r="A80" s="72"/>
      <c r="B80" s="72"/>
      <c r="C80" s="71" t="s">
        <v>54</v>
      </c>
      <c r="D80" s="667"/>
      <c r="E80" s="66"/>
      <c r="F80" s="66"/>
      <c r="G80" s="66"/>
      <c r="H80" s="66"/>
      <c r="I80" s="66"/>
      <c r="J80" s="66"/>
      <c r="K80" s="66"/>
      <c r="L80" s="66"/>
      <c r="M80" s="66"/>
      <c r="N80" s="66"/>
      <c r="O80" s="597"/>
      <c r="P80" s="66"/>
      <c r="Q80" s="135"/>
      <c r="R80" s="64">
        <f t="shared" si="165"/>
        <v>1.1000000000000001</v>
      </c>
      <c r="S80" s="589">
        <f t="shared" si="170"/>
        <v>0</v>
      </c>
      <c r="T80" s="590"/>
      <c r="U80" s="589">
        <f t="shared" si="171"/>
        <v>0</v>
      </c>
      <c r="V80" s="590"/>
      <c r="W80" s="589">
        <f t="shared" si="172"/>
        <v>0</v>
      </c>
      <c r="X80" s="590"/>
      <c r="Y80" s="116">
        <f t="shared" si="173"/>
        <v>0</v>
      </c>
      <c r="Z80" s="787"/>
      <c r="AA80" s="788"/>
      <c r="AB80" s="787"/>
      <c r="AC80" s="788"/>
      <c r="AD80" s="787"/>
      <c r="AE80" s="788"/>
      <c r="AF80" s="330"/>
      <c r="AG80" s="812"/>
      <c r="AH80" s="813"/>
      <c r="AI80" s="812"/>
      <c r="AJ80" s="813"/>
      <c r="AK80" s="812"/>
      <c r="AL80" s="813"/>
      <c r="AM80" s="331"/>
      <c r="AN80" s="781"/>
      <c r="AO80" s="782"/>
      <c r="AP80" s="781"/>
      <c r="AQ80" s="782"/>
      <c r="AR80" s="781"/>
      <c r="AS80" s="782"/>
      <c r="AT80" s="332"/>
      <c r="AU80" s="834"/>
      <c r="AV80" s="835"/>
      <c r="AW80" s="834"/>
      <c r="AX80" s="835"/>
      <c r="AY80" s="834"/>
      <c r="AZ80" s="835"/>
      <c r="BA80" s="333"/>
      <c r="BB80" s="311">
        <f t="shared" si="166"/>
        <v>0</v>
      </c>
      <c r="BC80" s="311">
        <f t="shared" si="167"/>
        <v>0</v>
      </c>
      <c r="BD80" s="311">
        <f t="shared" si="168"/>
        <v>0</v>
      </c>
      <c r="BE80" s="301">
        <f t="shared" si="169"/>
        <v>0</v>
      </c>
    </row>
    <row r="81" spans="1:57" s="50" customFormat="1" ht="15" customHeight="1">
      <c r="A81" s="72"/>
      <c r="B81" s="72"/>
      <c r="C81" s="133"/>
      <c r="D81" s="47"/>
      <c r="E81" s="82"/>
      <c r="F81" s="82"/>
      <c r="G81" s="82"/>
      <c r="H81" s="82"/>
      <c r="I81" s="82"/>
      <c r="J81" s="82"/>
      <c r="K81" s="82"/>
      <c r="L81" s="82"/>
      <c r="M81" s="82"/>
      <c r="N81" s="82"/>
      <c r="O81" s="627" t="s">
        <v>184</v>
      </c>
      <c r="P81" s="628"/>
      <c r="Q81" s="628"/>
      <c r="R81" s="629"/>
      <c r="S81" s="596">
        <f>SUM(S61:S80)</f>
        <v>0</v>
      </c>
      <c r="T81" s="595"/>
      <c r="U81" s="596">
        <f>SUM(U61:U80)</f>
        <v>0</v>
      </c>
      <c r="V81" s="595"/>
      <c r="W81" s="596">
        <f>SUM(W61:W80)</f>
        <v>0</v>
      </c>
      <c r="X81" s="595"/>
      <c r="Y81" s="119">
        <f>SUM(S81:X81)</f>
        <v>0</v>
      </c>
      <c r="Z81" s="596"/>
      <c r="AA81" s="595"/>
      <c r="AB81" s="596"/>
      <c r="AC81" s="595"/>
      <c r="AD81" s="596"/>
      <c r="AE81" s="595"/>
      <c r="AF81" s="119"/>
      <c r="AG81" s="596"/>
      <c r="AH81" s="595"/>
      <c r="AI81" s="596"/>
      <c r="AJ81" s="595"/>
      <c r="AK81" s="596"/>
      <c r="AL81" s="595"/>
      <c r="AM81" s="119"/>
      <c r="AN81" s="596"/>
      <c r="AO81" s="595"/>
      <c r="AP81" s="596"/>
      <c r="AQ81" s="595"/>
      <c r="AR81" s="596"/>
      <c r="AS81" s="595"/>
      <c r="AT81" s="119"/>
      <c r="AU81" s="596"/>
      <c r="AV81" s="836"/>
      <c r="AW81" s="596"/>
      <c r="AX81" s="836"/>
      <c r="AY81" s="596"/>
      <c r="AZ81" s="836"/>
      <c r="BA81" s="119"/>
      <c r="BB81" s="312">
        <f t="shared" ref="BB81:BD81" si="174">SUM(BB61:BB80)</f>
        <v>0</v>
      </c>
      <c r="BC81" s="312">
        <f t="shared" si="174"/>
        <v>0</v>
      </c>
      <c r="BD81" s="312">
        <f t="shared" si="174"/>
        <v>0</v>
      </c>
      <c r="BE81" s="312">
        <f t="shared" si="169"/>
        <v>0</v>
      </c>
    </row>
    <row r="82" spans="1:57" s="50" customFormat="1" ht="25.5" customHeight="1">
      <c r="A82" s="72"/>
      <c r="B82" s="72"/>
      <c r="C82" s="133"/>
      <c r="D82" s="47"/>
      <c r="E82" s="635" t="s">
        <v>461</v>
      </c>
      <c r="F82" s="635"/>
      <c r="G82" s="635"/>
      <c r="H82" s="635"/>
      <c r="I82" s="635"/>
      <c r="J82" s="635"/>
      <c r="K82" s="635"/>
      <c r="L82" s="635"/>
      <c r="M82" s="635"/>
      <c r="N82" s="635"/>
      <c r="O82" s="47"/>
      <c r="P82" s="47"/>
      <c r="Q82" s="337"/>
      <c r="R82" s="161"/>
      <c r="S82" s="162"/>
      <c r="T82" s="163"/>
      <c r="U82" s="162"/>
      <c r="V82" s="163"/>
      <c r="W82" s="162"/>
      <c r="X82" s="163"/>
      <c r="Y82" s="164"/>
      <c r="Z82" s="162"/>
      <c r="AA82" s="163"/>
      <c r="AB82" s="162"/>
      <c r="AC82" s="163"/>
      <c r="AD82" s="162"/>
      <c r="AE82" s="163"/>
      <c r="AF82" s="164"/>
      <c r="AG82" s="162"/>
      <c r="AH82" s="163"/>
      <c r="AI82" s="162"/>
      <c r="AJ82" s="163"/>
      <c r="AK82" s="162"/>
      <c r="AL82" s="163"/>
      <c r="AM82" s="164"/>
      <c r="AN82" s="162"/>
      <c r="AO82" s="163"/>
      <c r="AP82" s="162"/>
      <c r="AQ82" s="163"/>
      <c r="AR82" s="162"/>
      <c r="AS82" s="163"/>
      <c r="AT82" s="164"/>
      <c r="AU82" s="162"/>
      <c r="AV82" s="163"/>
      <c r="AW82" s="162"/>
      <c r="AX82" s="163"/>
      <c r="AY82" s="162"/>
      <c r="AZ82" s="163"/>
      <c r="BA82" s="164"/>
      <c r="BB82" s="338"/>
      <c r="BC82" s="338"/>
      <c r="BD82" s="338"/>
      <c r="BE82" s="314"/>
    </row>
    <row r="83" spans="1:57" s="50" customFormat="1" ht="36" customHeight="1">
      <c r="A83" s="72"/>
      <c r="B83" s="72"/>
      <c r="C83" s="120" t="s">
        <v>77</v>
      </c>
      <c r="D83" s="73" t="s">
        <v>182</v>
      </c>
      <c r="E83" s="465" t="str">
        <f>S7</f>
        <v>Year 1</v>
      </c>
      <c r="F83" s="465" t="str">
        <f>U7</f>
        <v>Year 2</v>
      </c>
      <c r="G83" s="465" t="str">
        <f>W7</f>
        <v>Year 3</v>
      </c>
      <c r="H83" s="77"/>
      <c r="I83" s="77"/>
      <c r="J83" s="77"/>
      <c r="K83" s="77"/>
      <c r="L83" s="77"/>
      <c r="M83" s="77"/>
      <c r="N83" s="77"/>
      <c r="O83" s="75" t="s">
        <v>371</v>
      </c>
      <c r="P83" s="75" t="s">
        <v>372</v>
      </c>
      <c r="Q83" s="75" t="s">
        <v>76</v>
      </c>
      <c r="R83" s="75" t="s">
        <v>352</v>
      </c>
      <c r="S83" s="159"/>
      <c r="T83" s="128"/>
      <c r="U83" s="159"/>
      <c r="V83" s="128"/>
      <c r="W83" s="159"/>
      <c r="X83" s="128"/>
      <c r="Y83" s="129"/>
      <c r="Z83" s="159"/>
      <c r="AA83" s="128"/>
      <c r="AB83" s="159"/>
      <c r="AC83" s="128"/>
      <c r="AD83" s="159"/>
      <c r="AE83" s="128"/>
      <c r="AF83" s="129"/>
      <c r="AG83" s="159"/>
      <c r="AH83" s="128"/>
      <c r="AI83" s="159"/>
      <c r="AJ83" s="128"/>
      <c r="AK83" s="159"/>
      <c r="AL83" s="128"/>
      <c r="AM83" s="129"/>
      <c r="AN83" s="159"/>
      <c r="AO83" s="128"/>
      <c r="AP83" s="159"/>
      <c r="AQ83" s="128"/>
      <c r="AR83" s="159"/>
      <c r="AS83" s="128"/>
      <c r="AT83" s="129"/>
      <c r="AU83" s="159"/>
      <c r="AV83" s="128"/>
      <c r="AW83" s="159"/>
      <c r="AX83" s="128"/>
      <c r="AY83" s="159"/>
      <c r="AZ83" s="128"/>
      <c r="BA83" s="129"/>
      <c r="BB83" s="338"/>
      <c r="BC83" s="338"/>
      <c r="BD83" s="338"/>
      <c r="BE83" s="314"/>
    </row>
    <row r="84" spans="1:57" ht="15" customHeight="1">
      <c r="C84" s="71" t="s">
        <v>350</v>
      </c>
      <c r="D84" s="667" t="s">
        <v>373</v>
      </c>
      <c r="E84" s="66"/>
      <c r="F84" s="66"/>
      <c r="G84" s="66"/>
      <c r="H84" s="66"/>
      <c r="I84" s="66"/>
      <c r="J84" s="66"/>
      <c r="K84" s="66"/>
      <c r="L84" s="66"/>
      <c r="M84" s="66"/>
      <c r="N84" s="66"/>
      <c r="O84" s="597"/>
      <c r="P84" s="66"/>
      <c r="Q84" s="135"/>
      <c r="R84" s="64">
        <f t="shared" ref="R84:R103" si="175">VLOOKUP(C84,TravelIncrease,2,0)</f>
        <v>1.1000000000000001</v>
      </c>
      <c r="S84" s="589">
        <f>$E84*$P84*$Q84</f>
        <v>0</v>
      </c>
      <c r="T84" s="590"/>
      <c r="U84" s="589">
        <f>$F84*$P84*$Q84*$R84</f>
        <v>0</v>
      </c>
      <c r="V84" s="590"/>
      <c r="W84" s="589">
        <f>$G84*$P84*$Q84*($R84^2)</f>
        <v>0</v>
      </c>
      <c r="X84" s="590"/>
      <c r="Y84" s="116">
        <f t="shared" ref="Y84:Y103" si="176">SUM(S84+U84+W84)</f>
        <v>0</v>
      </c>
      <c r="Z84" s="787"/>
      <c r="AA84" s="788"/>
      <c r="AB84" s="787"/>
      <c r="AC84" s="788"/>
      <c r="AD84" s="787"/>
      <c r="AE84" s="788"/>
      <c r="AF84" s="330"/>
      <c r="AG84" s="812"/>
      <c r="AH84" s="813"/>
      <c r="AI84" s="812"/>
      <c r="AJ84" s="813"/>
      <c r="AK84" s="812"/>
      <c r="AL84" s="813"/>
      <c r="AM84" s="331"/>
      <c r="AN84" s="781"/>
      <c r="AO84" s="782"/>
      <c r="AP84" s="781"/>
      <c r="AQ84" s="782"/>
      <c r="AR84" s="781"/>
      <c r="AS84" s="782"/>
      <c r="AT84" s="332"/>
      <c r="AU84" s="834"/>
      <c r="AV84" s="835"/>
      <c r="AW84" s="834"/>
      <c r="AX84" s="835"/>
      <c r="AY84" s="834"/>
      <c r="AZ84" s="835"/>
      <c r="BA84" s="333"/>
      <c r="BB84" s="311">
        <f t="shared" ref="BB84:BB103" si="177">S84</f>
        <v>0</v>
      </c>
      <c r="BC84" s="311">
        <f t="shared" ref="BC84:BC103" si="178">U84</f>
        <v>0</v>
      </c>
      <c r="BD84" s="311">
        <f t="shared" ref="BD84:BD103" si="179">W84</f>
        <v>0</v>
      </c>
      <c r="BE84" s="301">
        <f t="shared" ref="BE84:BE104" si="180">SUM(BB84:BD84)</f>
        <v>0</v>
      </c>
    </row>
    <row r="85" spans="1:57" ht="15" customHeight="1">
      <c r="C85" s="71" t="s">
        <v>262</v>
      </c>
      <c r="D85" s="667"/>
      <c r="E85" s="66"/>
      <c r="F85" s="66"/>
      <c r="G85" s="66"/>
      <c r="H85" s="66"/>
      <c r="I85" s="66"/>
      <c r="J85" s="66"/>
      <c r="K85" s="66"/>
      <c r="L85" s="66"/>
      <c r="M85" s="66"/>
      <c r="N85" s="66"/>
      <c r="O85" s="597"/>
      <c r="P85" s="66"/>
      <c r="Q85" s="135"/>
      <c r="R85" s="64">
        <f t="shared" si="175"/>
        <v>1</v>
      </c>
      <c r="S85" s="589">
        <f t="shared" ref="S85:S103" si="181">$E85*$P85*$Q85</f>
        <v>0</v>
      </c>
      <c r="T85" s="590"/>
      <c r="U85" s="589">
        <f t="shared" ref="U85:U103" si="182">$F85*$P85*$Q85*$R85</f>
        <v>0</v>
      </c>
      <c r="V85" s="590"/>
      <c r="W85" s="589">
        <f t="shared" ref="W85:W103" si="183">$G85*$P85*$Q85*($R85^2)</f>
        <v>0</v>
      </c>
      <c r="X85" s="590"/>
      <c r="Y85" s="116">
        <f t="shared" si="176"/>
        <v>0</v>
      </c>
      <c r="Z85" s="787"/>
      <c r="AA85" s="788"/>
      <c r="AB85" s="787"/>
      <c r="AC85" s="788"/>
      <c r="AD85" s="787"/>
      <c r="AE85" s="788"/>
      <c r="AF85" s="330"/>
      <c r="AG85" s="812"/>
      <c r="AH85" s="813"/>
      <c r="AI85" s="812"/>
      <c r="AJ85" s="813"/>
      <c r="AK85" s="812"/>
      <c r="AL85" s="813"/>
      <c r="AM85" s="331"/>
      <c r="AN85" s="781"/>
      <c r="AO85" s="782"/>
      <c r="AP85" s="781"/>
      <c r="AQ85" s="782"/>
      <c r="AR85" s="781"/>
      <c r="AS85" s="782"/>
      <c r="AT85" s="332"/>
      <c r="AU85" s="834"/>
      <c r="AV85" s="835"/>
      <c r="AW85" s="834"/>
      <c r="AX85" s="835"/>
      <c r="AY85" s="834"/>
      <c r="AZ85" s="835"/>
      <c r="BA85" s="333"/>
      <c r="BB85" s="311">
        <f t="shared" si="177"/>
        <v>0</v>
      </c>
      <c r="BC85" s="311">
        <f t="shared" si="178"/>
        <v>0</v>
      </c>
      <c r="BD85" s="311">
        <f t="shared" si="179"/>
        <v>0</v>
      </c>
      <c r="BE85" s="301">
        <f t="shared" si="180"/>
        <v>0</v>
      </c>
    </row>
    <row r="86" spans="1:57" ht="15" customHeight="1">
      <c r="C86" s="71" t="s">
        <v>28</v>
      </c>
      <c r="D86" s="667"/>
      <c r="E86" s="66"/>
      <c r="F86" s="66"/>
      <c r="G86" s="66"/>
      <c r="H86" s="66"/>
      <c r="I86" s="66"/>
      <c r="J86" s="66"/>
      <c r="K86" s="66"/>
      <c r="L86" s="66"/>
      <c r="M86" s="66"/>
      <c r="N86" s="66"/>
      <c r="O86" s="597"/>
      <c r="P86" s="66"/>
      <c r="Q86" s="135"/>
      <c r="R86" s="64">
        <f t="shared" si="175"/>
        <v>1</v>
      </c>
      <c r="S86" s="589">
        <f t="shared" si="181"/>
        <v>0</v>
      </c>
      <c r="T86" s="590"/>
      <c r="U86" s="589">
        <f t="shared" si="182"/>
        <v>0</v>
      </c>
      <c r="V86" s="590"/>
      <c r="W86" s="589">
        <f t="shared" si="183"/>
        <v>0</v>
      </c>
      <c r="X86" s="590"/>
      <c r="Y86" s="116">
        <f t="shared" si="176"/>
        <v>0</v>
      </c>
      <c r="Z86" s="787"/>
      <c r="AA86" s="788"/>
      <c r="AB86" s="787"/>
      <c r="AC86" s="788"/>
      <c r="AD86" s="787"/>
      <c r="AE86" s="788"/>
      <c r="AF86" s="330"/>
      <c r="AG86" s="812"/>
      <c r="AH86" s="813"/>
      <c r="AI86" s="812"/>
      <c r="AJ86" s="813"/>
      <c r="AK86" s="812"/>
      <c r="AL86" s="813"/>
      <c r="AM86" s="331"/>
      <c r="AN86" s="781"/>
      <c r="AO86" s="782"/>
      <c r="AP86" s="781"/>
      <c r="AQ86" s="782"/>
      <c r="AR86" s="781"/>
      <c r="AS86" s="782"/>
      <c r="AT86" s="332"/>
      <c r="AU86" s="834"/>
      <c r="AV86" s="835"/>
      <c r="AW86" s="834"/>
      <c r="AX86" s="835"/>
      <c r="AY86" s="834"/>
      <c r="AZ86" s="835"/>
      <c r="BA86" s="333"/>
      <c r="BB86" s="311">
        <f t="shared" si="177"/>
        <v>0</v>
      </c>
      <c r="BC86" s="311">
        <f t="shared" si="178"/>
        <v>0</v>
      </c>
      <c r="BD86" s="311">
        <f t="shared" si="179"/>
        <v>0</v>
      </c>
      <c r="BE86" s="301">
        <f t="shared" si="180"/>
        <v>0</v>
      </c>
    </row>
    <row r="87" spans="1:57" ht="15" customHeight="1">
      <c r="C87" s="71" t="s">
        <v>54</v>
      </c>
      <c r="D87" s="667"/>
      <c r="E87" s="66"/>
      <c r="F87" s="66"/>
      <c r="G87" s="66"/>
      <c r="H87" s="66"/>
      <c r="I87" s="66"/>
      <c r="J87" s="66"/>
      <c r="K87" s="66"/>
      <c r="L87" s="66"/>
      <c r="M87" s="66"/>
      <c r="N87" s="66"/>
      <c r="O87" s="597"/>
      <c r="P87" s="66"/>
      <c r="Q87" s="135"/>
      <c r="R87" s="64">
        <f t="shared" si="175"/>
        <v>1.1000000000000001</v>
      </c>
      <c r="S87" s="589">
        <f t="shared" si="181"/>
        <v>0</v>
      </c>
      <c r="T87" s="590"/>
      <c r="U87" s="589">
        <f t="shared" si="182"/>
        <v>0</v>
      </c>
      <c r="V87" s="590"/>
      <c r="W87" s="589">
        <f t="shared" si="183"/>
        <v>0</v>
      </c>
      <c r="X87" s="590"/>
      <c r="Y87" s="116">
        <f t="shared" si="176"/>
        <v>0</v>
      </c>
      <c r="Z87" s="787"/>
      <c r="AA87" s="788"/>
      <c r="AB87" s="787"/>
      <c r="AC87" s="788"/>
      <c r="AD87" s="787"/>
      <c r="AE87" s="788"/>
      <c r="AF87" s="330"/>
      <c r="AG87" s="812"/>
      <c r="AH87" s="813"/>
      <c r="AI87" s="812"/>
      <c r="AJ87" s="813"/>
      <c r="AK87" s="812"/>
      <c r="AL87" s="813"/>
      <c r="AM87" s="331"/>
      <c r="AN87" s="781"/>
      <c r="AO87" s="782"/>
      <c r="AP87" s="781"/>
      <c r="AQ87" s="782"/>
      <c r="AR87" s="781"/>
      <c r="AS87" s="782"/>
      <c r="AT87" s="332"/>
      <c r="AU87" s="834"/>
      <c r="AV87" s="835"/>
      <c r="AW87" s="834"/>
      <c r="AX87" s="835"/>
      <c r="AY87" s="834"/>
      <c r="AZ87" s="835"/>
      <c r="BA87" s="333"/>
      <c r="BB87" s="311">
        <f t="shared" si="177"/>
        <v>0</v>
      </c>
      <c r="BC87" s="311">
        <f t="shared" si="178"/>
        <v>0</v>
      </c>
      <c r="BD87" s="311">
        <f t="shared" si="179"/>
        <v>0</v>
      </c>
      <c r="BE87" s="301">
        <f t="shared" si="180"/>
        <v>0</v>
      </c>
    </row>
    <row r="88" spans="1:57" ht="15" customHeight="1">
      <c r="C88" s="71" t="s">
        <v>350</v>
      </c>
      <c r="D88" s="667" t="s">
        <v>373</v>
      </c>
      <c r="E88" s="66"/>
      <c r="F88" s="66"/>
      <c r="G88" s="66"/>
      <c r="H88" s="66"/>
      <c r="I88" s="66"/>
      <c r="J88" s="66"/>
      <c r="K88" s="66"/>
      <c r="L88" s="66"/>
      <c r="M88" s="66"/>
      <c r="N88" s="66"/>
      <c r="O88" s="597"/>
      <c r="P88" s="66"/>
      <c r="Q88" s="135"/>
      <c r="R88" s="64">
        <f t="shared" si="175"/>
        <v>1.1000000000000001</v>
      </c>
      <c r="S88" s="589">
        <f t="shared" si="181"/>
        <v>0</v>
      </c>
      <c r="T88" s="590"/>
      <c r="U88" s="589">
        <f t="shared" si="182"/>
        <v>0</v>
      </c>
      <c r="V88" s="590"/>
      <c r="W88" s="589">
        <f t="shared" si="183"/>
        <v>0</v>
      </c>
      <c r="X88" s="590"/>
      <c r="Y88" s="116">
        <f t="shared" si="176"/>
        <v>0</v>
      </c>
      <c r="Z88" s="787"/>
      <c r="AA88" s="788"/>
      <c r="AB88" s="787"/>
      <c r="AC88" s="788"/>
      <c r="AD88" s="787"/>
      <c r="AE88" s="788"/>
      <c r="AF88" s="330"/>
      <c r="AG88" s="812"/>
      <c r="AH88" s="813"/>
      <c r="AI88" s="812"/>
      <c r="AJ88" s="813"/>
      <c r="AK88" s="812"/>
      <c r="AL88" s="813"/>
      <c r="AM88" s="331"/>
      <c r="AN88" s="781"/>
      <c r="AO88" s="782"/>
      <c r="AP88" s="781"/>
      <c r="AQ88" s="782"/>
      <c r="AR88" s="781"/>
      <c r="AS88" s="782"/>
      <c r="AT88" s="332"/>
      <c r="AU88" s="834"/>
      <c r="AV88" s="835"/>
      <c r="AW88" s="834"/>
      <c r="AX88" s="835"/>
      <c r="AY88" s="834"/>
      <c r="AZ88" s="835"/>
      <c r="BA88" s="333"/>
      <c r="BB88" s="311">
        <f t="shared" si="177"/>
        <v>0</v>
      </c>
      <c r="BC88" s="311">
        <f t="shared" si="178"/>
        <v>0</v>
      </c>
      <c r="BD88" s="311">
        <f t="shared" si="179"/>
        <v>0</v>
      </c>
      <c r="BE88" s="301">
        <f t="shared" si="180"/>
        <v>0</v>
      </c>
    </row>
    <row r="89" spans="1:57" ht="15" customHeight="1">
      <c r="C89" s="71" t="s">
        <v>262</v>
      </c>
      <c r="D89" s="667"/>
      <c r="E89" s="66"/>
      <c r="F89" s="66"/>
      <c r="G89" s="66"/>
      <c r="H89" s="66"/>
      <c r="I89" s="66"/>
      <c r="J89" s="66"/>
      <c r="K89" s="66"/>
      <c r="L89" s="66"/>
      <c r="M89" s="66"/>
      <c r="N89" s="66"/>
      <c r="O89" s="597"/>
      <c r="P89" s="66"/>
      <c r="Q89" s="135"/>
      <c r="R89" s="64">
        <f t="shared" si="175"/>
        <v>1</v>
      </c>
      <c r="S89" s="589">
        <f t="shared" si="181"/>
        <v>0</v>
      </c>
      <c r="T89" s="590"/>
      <c r="U89" s="589">
        <f t="shared" si="182"/>
        <v>0</v>
      </c>
      <c r="V89" s="590"/>
      <c r="W89" s="589">
        <f t="shared" si="183"/>
        <v>0</v>
      </c>
      <c r="X89" s="590"/>
      <c r="Y89" s="116">
        <f t="shared" si="176"/>
        <v>0</v>
      </c>
      <c r="Z89" s="787"/>
      <c r="AA89" s="788"/>
      <c r="AB89" s="787"/>
      <c r="AC89" s="788"/>
      <c r="AD89" s="787"/>
      <c r="AE89" s="788"/>
      <c r="AF89" s="330"/>
      <c r="AG89" s="812"/>
      <c r="AH89" s="813"/>
      <c r="AI89" s="812"/>
      <c r="AJ89" s="813"/>
      <c r="AK89" s="812"/>
      <c r="AL89" s="813"/>
      <c r="AM89" s="331"/>
      <c r="AN89" s="781"/>
      <c r="AO89" s="782"/>
      <c r="AP89" s="781"/>
      <c r="AQ89" s="782"/>
      <c r="AR89" s="781"/>
      <c r="AS89" s="782"/>
      <c r="AT89" s="332"/>
      <c r="AU89" s="834"/>
      <c r="AV89" s="835"/>
      <c r="AW89" s="834"/>
      <c r="AX89" s="835"/>
      <c r="AY89" s="834"/>
      <c r="AZ89" s="835"/>
      <c r="BA89" s="333"/>
      <c r="BB89" s="311">
        <f t="shared" si="177"/>
        <v>0</v>
      </c>
      <c r="BC89" s="311">
        <f t="shared" si="178"/>
        <v>0</v>
      </c>
      <c r="BD89" s="311">
        <f t="shared" si="179"/>
        <v>0</v>
      </c>
      <c r="BE89" s="301">
        <f t="shared" si="180"/>
        <v>0</v>
      </c>
    </row>
    <row r="90" spans="1:57" ht="15" customHeight="1">
      <c r="C90" s="71" t="s">
        <v>28</v>
      </c>
      <c r="D90" s="667"/>
      <c r="E90" s="66"/>
      <c r="F90" s="66"/>
      <c r="G90" s="66"/>
      <c r="H90" s="66"/>
      <c r="I90" s="66"/>
      <c r="J90" s="66"/>
      <c r="K90" s="66"/>
      <c r="L90" s="66"/>
      <c r="M90" s="66"/>
      <c r="N90" s="66"/>
      <c r="O90" s="597"/>
      <c r="P90" s="66"/>
      <c r="Q90" s="135"/>
      <c r="R90" s="64">
        <f t="shared" si="175"/>
        <v>1</v>
      </c>
      <c r="S90" s="589">
        <f t="shared" si="181"/>
        <v>0</v>
      </c>
      <c r="T90" s="590"/>
      <c r="U90" s="589">
        <f t="shared" si="182"/>
        <v>0</v>
      </c>
      <c r="V90" s="590"/>
      <c r="W90" s="589">
        <f t="shared" si="183"/>
        <v>0</v>
      </c>
      <c r="X90" s="590"/>
      <c r="Y90" s="116">
        <f t="shared" si="176"/>
        <v>0</v>
      </c>
      <c r="Z90" s="787"/>
      <c r="AA90" s="788"/>
      <c r="AB90" s="787"/>
      <c r="AC90" s="788"/>
      <c r="AD90" s="787"/>
      <c r="AE90" s="788"/>
      <c r="AF90" s="330"/>
      <c r="AG90" s="812"/>
      <c r="AH90" s="813"/>
      <c r="AI90" s="812"/>
      <c r="AJ90" s="813"/>
      <c r="AK90" s="812"/>
      <c r="AL90" s="813"/>
      <c r="AM90" s="331"/>
      <c r="AN90" s="781"/>
      <c r="AO90" s="782"/>
      <c r="AP90" s="781"/>
      <c r="AQ90" s="782"/>
      <c r="AR90" s="781"/>
      <c r="AS90" s="782"/>
      <c r="AT90" s="332"/>
      <c r="AU90" s="834"/>
      <c r="AV90" s="835"/>
      <c r="AW90" s="834"/>
      <c r="AX90" s="835"/>
      <c r="AY90" s="834"/>
      <c r="AZ90" s="835"/>
      <c r="BA90" s="333"/>
      <c r="BB90" s="311">
        <f t="shared" si="177"/>
        <v>0</v>
      </c>
      <c r="BC90" s="311">
        <f t="shared" si="178"/>
        <v>0</v>
      </c>
      <c r="BD90" s="311">
        <f t="shared" si="179"/>
        <v>0</v>
      </c>
      <c r="BE90" s="301">
        <f t="shared" si="180"/>
        <v>0</v>
      </c>
    </row>
    <row r="91" spans="1:57" ht="15" customHeight="1">
      <c r="C91" s="71" t="s">
        <v>54</v>
      </c>
      <c r="D91" s="667"/>
      <c r="E91" s="66"/>
      <c r="F91" s="66"/>
      <c r="G91" s="66"/>
      <c r="H91" s="66"/>
      <c r="I91" s="66"/>
      <c r="J91" s="66"/>
      <c r="K91" s="66"/>
      <c r="L91" s="66"/>
      <c r="M91" s="66"/>
      <c r="N91" s="66"/>
      <c r="O91" s="597"/>
      <c r="P91" s="66"/>
      <c r="Q91" s="135"/>
      <c r="R91" s="64">
        <f t="shared" si="175"/>
        <v>1.1000000000000001</v>
      </c>
      <c r="S91" s="589">
        <f t="shared" si="181"/>
        <v>0</v>
      </c>
      <c r="T91" s="590"/>
      <c r="U91" s="589">
        <f t="shared" si="182"/>
        <v>0</v>
      </c>
      <c r="V91" s="590"/>
      <c r="W91" s="589">
        <f t="shared" si="183"/>
        <v>0</v>
      </c>
      <c r="X91" s="590"/>
      <c r="Y91" s="116">
        <f t="shared" si="176"/>
        <v>0</v>
      </c>
      <c r="Z91" s="787"/>
      <c r="AA91" s="788"/>
      <c r="AB91" s="787"/>
      <c r="AC91" s="788"/>
      <c r="AD91" s="787"/>
      <c r="AE91" s="788"/>
      <c r="AF91" s="330"/>
      <c r="AG91" s="812"/>
      <c r="AH91" s="813"/>
      <c r="AI91" s="812"/>
      <c r="AJ91" s="813"/>
      <c r="AK91" s="812"/>
      <c r="AL91" s="813"/>
      <c r="AM91" s="331"/>
      <c r="AN91" s="781"/>
      <c r="AO91" s="782"/>
      <c r="AP91" s="781"/>
      <c r="AQ91" s="782"/>
      <c r="AR91" s="781"/>
      <c r="AS91" s="782"/>
      <c r="AT91" s="332"/>
      <c r="AU91" s="834"/>
      <c r="AV91" s="835"/>
      <c r="AW91" s="834"/>
      <c r="AX91" s="835"/>
      <c r="AY91" s="834"/>
      <c r="AZ91" s="835"/>
      <c r="BA91" s="333"/>
      <c r="BB91" s="311">
        <f t="shared" si="177"/>
        <v>0</v>
      </c>
      <c r="BC91" s="311">
        <f t="shared" si="178"/>
        <v>0</v>
      </c>
      <c r="BD91" s="311">
        <f t="shared" si="179"/>
        <v>0</v>
      </c>
      <c r="BE91" s="301">
        <f t="shared" si="180"/>
        <v>0</v>
      </c>
    </row>
    <row r="92" spans="1:57" ht="15" customHeight="1">
      <c r="C92" s="71" t="s">
        <v>350</v>
      </c>
      <c r="D92" s="667" t="s">
        <v>373</v>
      </c>
      <c r="E92" s="66"/>
      <c r="F92" s="66"/>
      <c r="G92" s="66"/>
      <c r="H92" s="66"/>
      <c r="I92" s="66"/>
      <c r="J92" s="66"/>
      <c r="K92" s="66"/>
      <c r="L92" s="66"/>
      <c r="M92" s="66"/>
      <c r="N92" s="66"/>
      <c r="O92" s="597"/>
      <c r="P92" s="66"/>
      <c r="Q92" s="135"/>
      <c r="R92" s="64">
        <f t="shared" si="175"/>
        <v>1.1000000000000001</v>
      </c>
      <c r="S92" s="589">
        <f t="shared" si="181"/>
        <v>0</v>
      </c>
      <c r="T92" s="590"/>
      <c r="U92" s="589">
        <f t="shared" si="182"/>
        <v>0</v>
      </c>
      <c r="V92" s="590"/>
      <c r="W92" s="589">
        <f t="shared" si="183"/>
        <v>0</v>
      </c>
      <c r="X92" s="590"/>
      <c r="Y92" s="116">
        <f t="shared" si="176"/>
        <v>0</v>
      </c>
      <c r="Z92" s="787"/>
      <c r="AA92" s="788"/>
      <c r="AB92" s="787"/>
      <c r="AC92" s="788"/>
      <c r="AD92" s="787"/>
      <c r="AE92" s="788"/>
      <c r="AF92" s="330"/>
      <c r="AG92" s="812"/>
      <c r="AH92" s="813"/>
      <c r="AI92" s="812"/>
      <c r="AJ92" s="813"/>
      <c r="AK92" s="812"/>
      <c r="AL92" s="813"/>
      <c r="AM92" s="331"/>
      <c r="AN92" s="781"/>
      <c r="AO92" s="782"/>
      <c r="AP92" s="781"/>
      <c r="AQ92" s="782"/>
      <c r="AR92" s="781"/>
      <c r="AS92" s="782"/>
      <c r="AT92" s="332"/>
      <c r="AU92" s="834"/>
      <c r="AV92" s="835"/>
      <c r="AW92" s="834"/>
      <c r="AX92" s="835"/>
      <c r="AY92" s="834"/>
      <c r="AZ92" s="835"/>
      <c r="BA92" s="333"/>
      <c r="BB92" s="311">
        <f t="shared" si="177"/>
        <v>0</v>
      </c>
      <c r="BC92" s="311">
        <f t="shared" si="178"/>
        <v>0</v>
      </c>
      <c r="BD92" s="311">
        <f t="shared" si="179"/>
        <v>0</v>
      </c>
      <c r="BE92" s="301">
        <f t="shared" si="180"/>
        <v>0</v>
      </c>
    </row>
    <row r="93" spans="1:57" ht="15" customHeight="1">
      <c r="C93" s="71" t="s">
        <v>262</v>
      </c>
      <c r="D93" s="667"/>
      <c r="E93" s="66"/>
      <c r="F93" s="66"/>
      <c r="G93" s="66"/>
      <c r="H93" s="66"/>
      <c r="I93" s="66"/>
      <c r="J93" s="66"/>
      <c r="K93" s="66"/>
      <c r="L93" s="66"/>
      <c r="M93" s="66"/>
      <c r="N93" s="66"/>
      <c r="O93" s="597"/>
      <c r="P93" s="66"/>
      <c r="Q93" s="135"/>
      <c r="R93" s="64">
        <f t="shared" si="175"/>
        <v>1</v>
      </c>
      <c r="S93" s="589">
        <f t="shared" si="181"/>
        <v>0</v>
      </c>
      <c r="T93" s="590"/>
      <c r="U93" s="589">
        <f t="shared" si="182"/>
        <v>0</v>
      </c>
      <c r="V93" s="590"/>
      <c r="W93" s="589">
        <f t="shared" si="183"/>
        <v>0</v>
      </c>
      <c r="X93" s="590"/>
      <c r="Y93" s="116">
        <f t="shared" si="176"/>
        <v>0</v>
      </c>
      <c r="Z93" s="787"/>
      <c r="AA93" s="788"/>
      <c r="AB93" s="787"/>
      <c r="AC93" s="788"/>
      <c r="AD93" s="787"/>
      <c r="AE93" s="788"/>
      <c r="AF93" s="330"/>
      <c r="AG93" s="812"/>
      <c r="AH93" s="813"/>
      <c r="AI93" s="812"/>
      <c r="AJ93" s="813"/>
      <c r="AK93" s="812"/>
      <c r="AL93" s="813"/>
      <c r="AM93" s="331"/>
      <c r="AN93" s="781"/>
      <c r="AO93" s="782"/>
      <c r="AP93" s="781"/>
      <c r="AQ93" s="782"/>
      <c r="AR93" s="781"/>
      <c r="AS93" s="782"/>
      <c r="AT93" s="332"/>
      <c r="AU93" s="834"/>
      <c r="AV93" s="835"/>
      <c r="AW93" s="834"/>
      <c r="AX93" s="835"/>
      <c r="AY93" s="834"/>
      <c r="AZ93" s="835"/>
      <c r="BA93" s="333"/>
      <c r="BB93" s="311">
        <f t="shared" si="177"/>
        <v>0</v>
      </c>
      <c r="BC93" s="311">
        <f t="shared" si="178"/>
        <v>0</v>
      </c>
      <c r="BD93" s="311">
        <f t="shared" si="179"/>
        <v>0</v>
      </c>
      <c r="BE93" s="301">
        <f t="shared" si="180"/>
        <v>0</v>
      </c>
    </row>
    <row r="94" spans="1:57" ht="15" customHeight="1">
      <c r="C94" s="71" t="s">
        <v>28</v>
      </c>
      <c r="D94" s="667"/>
      <c r="E94" s="66"/>
      <c r="F94" s="66"/>
      <c r="G94" s="66"/>
      <c r="H94" s="66"/>
      <c r="I94" s="66"/>
      <c r="J94" s="66"/>
      <c r="K94" s="66"/>
      <c r="L94" s="66"/>
      <c r="M94" s="66"/>
      <c r="N94" s="66"/>
      <c r="O94" s="597"/>
      <c r="P94" s="66"/>
      <c r="Q94" s="135"/>
      <c r="R94" s="64">
        <f t="shared" si="175"/>
        <v>1</v>
      </c>
      <c r="S94" s="589">
        <f t="shared" si="181"/>
        <v>0</v>
      </c>
      <c r="T94" s="590"/>
      <c r="U94" s="589">
        <f t="shared" si="182"/>
        <v>0</v>
      </c>
      <c r="V94" s="590"/>
      <c r="W94" s="589">
        <f t="shared" si="183"/>
        <v>0</v>
      </c>
      <c r="X94" s="590"/>
      <c r="Y94" s="116">
        <f t="shared" si="176"/>
        <v>0</v>
      </c>
      <c r="Z94" s="787"/>
      <c r="AA94" s="788"/>
      <c r="AB94" s="787"/>
      <c r="AC94" s="788"/>
      <c r="AD94" s="787"/>
      <c r="AE94" s="788"/>
      <c r="AF94" s="330"/>
      <c r="AG94" s="812"/>
      <c r="AH94" s="813"/>
      <c r="AI94" s="812"/>
      <c r="AJ94" s="813"/>
      <c r="AK94" s="812"/>
      <c r="AL94" s="813"/>
      <c r="AM94" s="331"/>
      <c r="AN94" s="781"/>
      <c r="AO94" s="782"/>
      <c r="AP94" s="781"/>
      <c r="AQ94" s="782"/>
      <c r="AR94" s="781"/>
      <c r="AS94" s="782"/>
      <c r="AT94" s="332"/>
      <c r="AU94" s="834"/>
      <c r="AV94" s="835"/>
      <c r="AW94" s="834"/>
      <c r="AX94" s="835"/>
      <c r="AY94" s="834"/>
      <c r="AZ94" s="835"/>
      <c r="BA94" s="333"/>
      <c r="BB94" s="311">
        <f t="shared" si="177"/>
        <v>0</v>
      </c>
      <c r="BC94" s="311">
        <f t="shared" si="178"/>
        <v>0</v>
      </c>
      <c r="BD94" s="311">
        <f t="shared" si="179"/>
        <v>0</v>
      </c>
      <c r="BE94" s="301">
        <f t="shared" si="180"/>
        <v>0</v>
      </c>
    </row>
    <row r="95" spans="1:57" ht="15" customHeight="1">
      <c r="C95" s="71" t="s">
        <v>54</v>
      </c>
      <c r="D95" s="667"/>
      <c r="E95" s="66"/>
      <c r="F95" s="66"/>
      <c r="G95" s="66"/>
      <c r="H95" s="66"/>
      <c r="I95" s="66"/>
      <c r="J95" s="66"/>
      <c r="K95" s="66"/>
      <c r="L95" s="66"/>
      <c r="M95" s="66"/>
      <c r="N95" s="66"/>
      <c r="O95" s="597"/>
      <c r="P95" s="66"/>
      <c r="Q95" s="135"/>
      <c r="R95" s="64">
        <f t="shared" si="175"/>
        <v>1.1000000000000001</v>
      </c>
      <c r="S95" s="589">
        <f t="shared" si="181"/>
        <v>0</v>
      </c>
      <c r="T95" s="590"/>
      <c r="U95" s="589">
        <f t="shared" si="182"/>
        <v>0</v>
      </c>
      <c r="V95" s="590"/>
      <c r="W95" s="589">
        <f t="shared" si="183"/>
        <v>0</v>
      </c>
      <c r="X95" s="590"/>
      <c r="Y95" s="116">
        <f t="shared" si="176"/>
        <v>0</v>
      </c>
      <c r="Z95" s="787"/>
      <c r="AA95" s="788"/>
      <c r="AB95" s="787"/>
      <c r="AC95" s="788"/>
      <c r="AD95" s="787"/>
      <c r="AE95" s="788"/>
      <c r="AF95" s="330"/>
      <c r="AG95" s="812"/>
      <c r="AH95" s="813"/>
      <c r="AI95" s="812"/>
      <c r="AJ95" s="813"/>
      <c r="AK95" s="812"/>
      <c r="AL95" s="813"/>
      <c r="AM95" s="331"/>
      <c r="AN95" s="781"/>
      <c r="AO95" s="782"/>
      <c r="AP95" s="781"/>
      <c r="AQ95" s="782"/>
      <c r="AR95" s="781"/>
      <c r="AS95" s="782"/>
      <c r="AT95" s="332"/>
      <c r="AU95" s="834"/>
      <c r="AV95" s="835"/>
      <c r="AW95" s="834"/>
      <c r="AX95" s="835"/>
      <c r="AY95" s="834"/>
      <c r="AZ95" s="835"/>
      <c r="BA95" s="333"/>
      <c r="BB95" s="311">
        <f t="shared" si="177"/>
        <v>0</v>
      </c>
      <c r="BC95" s="311">
        <f t="shared" si="178"/>
        <v>0</v>
      </c>
      <c r="BD95" s="311">
        <f t="shared" si="179"/>
        <v>0</v>
      </c>
      <c r="BE95" s="301">
        <f t="shared" si="180"/>
        <v>0</v>
      </c>
    </row>
    <row r="96" spans="1:57" ht="15" customHeight="1">
      <c r="C96" s="71" t="s">
        <v>350</v>
      </c>
      <c r="D96" s="667" t="s">
        <v>373</v>
      </c>
      <c r="E96" s="66"/>
      <c r="F96" s="66"/>
      <c r="G96" s="66"/>
      <c r="H96" s="66"/>
      <c r="I96" s="66"/>
      <c r="J96" s="66"/>
      <c r="K96" s="66"/>
      <c r="L96" s="66"/>
      <c r="M96" s="66"/>
      <c r="N96" s="66"/>
      <c r="O96" s="597"/>
      <c r="P96" s="66"/>
      <c r="Q96" s="135"/>
      <c r="R96" s="64">
        <f t="shared" si="175"/>
        <v>1.1000000000000001</v>
      </c>
      <c r="S96" s="589">
        <f t="shared" si="181"/>
        <v>0</v>
      </c>
      <c r="T96" s="590"/>
      <c r="U96" s="589">
        <f t="shared" si="182"/>
        <v>0</v>
      </c>
      <c r="V96" s="590"/>
      <c r="W96" s="589">
        <f t="shared" si="183"/>
        <v>0</v>
      </c>
      <c r="X96" s="590"/>
      <c r="Y96" s="116">
        <f t="shared" si="176"/>
        <v>0</v>
      </c>
      <c r="Z96" s="787"/>
      <c r="AA96" s="788"/>
      <c r="AB96" s="787"/>
      <c r="AC96" s="788"/>
      <c r="AD96" s="787"/>
      <c r="AE96" s="788"/>
      <c r="AF96" s="330"/>
      <c r="AG96" s="812"/>
      <c r="AH96" s="813"/>
      <c r="AI96" s="812"/>
      <c r="AJ96" s="813"/>
      <c r="AK96" s="812"/>
      <c r="AL96" s="813"/>
      <c r="AM96" s="331"/>
      <c r="AN96" s="781"/>
      <c r="AO96" s="782"/>
      <c r="AP96" s="781"/>
      <c r="AQ96" s="782"/>
      <c r="AR96" s="781"/>
      <c r="AS96" s="782"/>
      <c r="AT96" s="332"/>
      <c r="AU96" s="834"/>
      <c r="AV96" s="835"/>
      <c r="AW96" s="834"/>
      <c r="AX96" s="835"/>
      <c r="AY96" s="834"/>
      <c r="AZ96" s="835"/>
      <c r="BA96" s="333"/>
      <c r="BB96" s="311">
        <f t="shared" si="177"/>
        <v>0</v>
      </c>
      <c r="BC96" s="311">
        <f t="shared" si="178"/>
        <v>0</v>
      </c>
      <c r="BD96" s="311">
        <f t="shared" si="179"/>
        <v>0</v>
      </c>
      <c r="BE96" s="301">
        <f t="shared" si="180"/>
        <v>0</v>
      </c>
    </row>
    <row r="97" spans="1:57" ht="15" customHeight="1">
      <c r="C97" s="71" t="s">
        <v>262</v>
      </c>
      <c r="D97" s="667"/>
      <c r="E97" s="66"/>
      <c r="F97" s="66"/>
      <c r="G97" s="66"/>
      <c r="H97" s="66"/>
      <c r="I97" s="66"/>
      <c r="J97" s="66"/>
      <c r="K97" s="66"/>
      <c r="L97" s="66"/>
      <c r="M97" s="66"/>
      <c r="N97" s="66"/>
      <c r="O97" s="597"/>
      <c r="P97" s="66"/>
      <c r="Q97" s="135"/>
      <c r="R97" s="64">
        <f t="shared" si="175"/>
        <v>1</v>
      </c>
      <c r="S97" s="589">
        <f t="shared" si="181"/>
        <v>0</v>
      </c>
      <c r="T97" s="590"/>
      <c r="U97" s="589">
        <f t="shared" si="182"/>
        <v>0</v>
      </c>
      <c r="V97" s="590"/>
      <c r="W97" s="589">
        <f t="shared" si="183"/>
        <v>0</v>
      </c>
      <c r="X97" s="590"/>
      <c r="Y97" s="116">
        <f t="shared" si="176"/>
        <v>0</v>
      </c>
      <c r="Z97" s="787"/>
      <c r="AA97" s="788"/>
      <c r="AB97" s="787"/>
      <c r="AC97" s="788"/>
      <c r="AD97" s="787"/>
      <c r="AE97" s="788"/>
      <c r="AF97" s="330"/>
      <c r="AG97" s="812"/>
      <c r="AH97" s="813"/>
      <c r="AI97" s="812"/>
      <c r="AJ97" s="813"/>
      <c r="AK97" s="812"/>
      <c r="AL97" s="813"/>
      <c r="AM97" s="331"/>
      <c r="AN97" s="781"/>
      <c r="AO97" s="782"/>
      <c r="AP97" s="781"/>
      <c r="AQ97" s="782"/>
      <c r="AR97" s="781"/>
      <c r="AS97" s="782"/>
      <c r="AT97" s="332"/>
      <c r="AU97" s="834"/>
      <c r="AV97" s="835"/>
      <c r="AW97" s="834"/>
      <c r="AX97" s="835"/>
      <c r="AY97" s="834"/>
      <c r="AZ97" s="835"/>
      <c r="BA97" s="333"/>
      <c r="BB97" s="311">
        <f t="shared" si="177"/>
        <v>0</v>
      </c>
      <c r="BC97" s="311">
        <f t="shared" si="178"/>
        <v>0</v>
      </c>
      <c r="BD97" s="311">
        <f t="shared" si="179"/>
        <v>0</v>
      </c>
      <c r="BE97" s="301">
        <f t="shared" si="180"/>
        <v>0</v>
      </c>
    </row>
    <row r="98" spans="1:57" ht="15" customHeight="1">
      <c r="C98" s="71" t="s">
        <v>28</v>
      </c>
      <c r="D98" s="667"/>
      <c r="E98" s="66"/>
      <c r="F98" s="66"/>
      <c r="G98" s="66"/>
      <c r="H98" s="66"/>
      <c r="I98" s="66"/>
      <c r="J98" s="66"/>
      <c r="K98" s="66"/>
      <c r="L98" s="66"/>
      <c r="M98" s="66"/>
      <c r="N98" s="66"/>
      <c r="O98" s="597"/>
      <c r="P98" s="66"/>
      <c r="Q98" s="135"/>
      <c r="R98" s="64">
        <f t="shared" si="175"/>
        <v>1</v>
      </c>
      <c r="S98" s="589">
        <f t="shared" si="181"/>
        <v>0</v>
      </c>
      <c r="T98" s="590"/>
      <c r="U98" s="589">
        <f t="shared" si="182"/>
        <v>0</v>
      </c>
      <c r="V98" s="590"/>
      <c r="W98" s="589">
        <f t="shared" si="183"/>
        <v>0</v>
      </c>
      <c r="X98" s="590"/>
      <c r="Y98" s="116">
        <f t="shared" si="176"/>
        <v>0</v>
      </c>
      <c r="Z98" s="787"/>
      <c r="AA98" s="788"/>
      <c r="AB98" s="787"/>
      <c r="AC98" s="788"/>
      <c r="AD98" s="787"/>
      <c r="AE98" s="788"/>
      <c r="AF98" s="330"/>
      <c r="AG98" s="812"/>
      <c r="AH98" s="813"/>
      <c r="AI98" s="812"/>
      <c r="AJ98" s="813"/>
      <c r="AK98" s="812"/>
      <c r="AL98" s="813"/>
      <c r="AM98" s="331"/>
      <c r="AN98" s="781"/>
      <c r="AO98" s="782"/>
      <c r="AP98" s="781"/>
      <c r="AQ98" s="782"/>
      <c r="AR98" s="781"/>
      <c r="AS98" s="782"/>
      <c r="AT98" s="332"/>
      <c r="AU98" s="834"/>
      <c r="AV98" s="835"/>
      <c r="AW98" s="834"/>
      <c r="AX98" s="835"/>
      <c r="AY98" s="834"/>
      <c r="AZ98" s="835"/>
      <c r="BA98" s="333"/>
      <c r="BB98" s="311">
        <f t="shared" si="177"/>
        <v>0</v>
      </c>
      <c r="BC98" s="311">
        <f t="shared" si="178"/>
        <v>0</v>
      </c>
      <c r="BD98" s="311">
        <f t="shared" si="179"/>
        <v>0</v>
      </c>
      <c r="BE98" s="301">
        <f t="shared" si="180"/>
        <v>0</v>
      </c>
    </row>
    <row r="99" spans="1:57" ht="15" customHeight="1">
      <c r="C99" s="71" t="s">
        <v>54</v>
      </c>
      <c r="D99" s="667"/>
      <c r="E99" s="66"/>
      <c r="F99" s="66"/>
      <c r="G99" s="66"/>
      <c r="H99" s="66"/>
      <c r="I99" s="66"/>
      <c r="J99" s="66"/>
      <c r="K99" s="66"/>
      <c r="L99" s="66"/>
      <c r="M99" s="66"/>
      <c r="N99" s="66"/>
      <c r="O99" s="597"/>
      <c r="P99" s="66"/>
      <c r="Q99" s="135"/>
      <c r="R99" s="64">
        <f t="shared" si="175"/>
        <v>1.1000000000000001</v>
      </c>
      <c r="S99" s="589">
        <f t="shared" si="181"/>
        <v>0</v>
      </c>
      <c r="T99" s="590"/>
      <c r="U99" s="589">
        <f t="shared" si="182"/>
        <v>0</v>
      </c>
      <c r="V99" s="590"/>
      <c r="W99" s="589">
        <f t="shared" si="183"/>
        <v>0</v>
      </c>
      <c r="X99" s="590"/>
      <c r="Y99" s="116">
        <f t="shared" si="176"/>
        <v>0</v>
      </c>
      <c r="Z99" s="787"/>
      <c r="AA99" s="788"/>
      <c r="AB99" s="787"/>
      <c r="AC99" s="788"/>
      <c r="AD99" s="787"/>
      <c r="AE99" s="788"/>
      <c r="AF99" s="330"/>
      <c r="AG99" s="812"/>
      <c r="AH99" s="813"/>
      <c r="AI99" s="812"/>
      <c r="AJ99" s="813"/>
      <c r="AK99" s="812"/>
      <c r="AL99" s="813"/>
      <c r="AM99" s="331"/>
      <c r="AN99" s="781"/>
      <c r="AO99" s="782"/>
      <c r="AP99" s="781"/>
      <c r="AQ99" s="782"/>
      <c r="AR99" s="781"/>
      <c r="AS99" s="782"/>
      <c r="AT99" s="332"/>
      <c r="AU99" s="834"/>
      <c r="AV99" s="835"/>
      <c r="AW99" s="834"/>
      <c r="AX99" s="835"/>
      <c r="AY99" s="834"/>
      <c r="AZ99" s="835"/>
      <c r="BA99" s="333"/>
      <c r="BB99" s="311">
        <f t="shared" si="177"/>
        <v>0</v>
      </c>
      <c r="BC99" s="311">
        <f t="shared" si="178"/>
        <v>0</v>
      </c>
      <c r="BD99" s="311">
        <f t="shared" si="179"/>
        <v>0</v>
      </c>
      <c r="BE99" s="301">
        <f t="shared" si="180"/>
        <v>0</v>
      </c>
    </row>
    <row r="100" spans="1:57" ht="15" customHeight="1">
      <c r="C100" s="71" t="s">
        <v>350</v>
      </c>
      <c r="D100" s="667" t="s">
        <v>373</v>
      </c>
      <c r="E100" s="66"/>
      <c r="F100" s="66"/>
      <c r="G100" s="66"/>
      <c r="H100" s="66"/>
      <c r="I100" s="66"/>
      <c r="J100" s="66"/>
      <c r="K100" s="66"/>
      <c r="L100" s="66"/>
      <c r="M100" s="66"/>
      <c r="N100" s="66"/>
      <c r="O100" s="597"/>
      <c r="P100" s="66"/>
      <c r="Q100" s="135"/>
      <c r="R100" s="64">
        <f t="shared" si="175"/>
        <v>1.1000000000000001</v>
      </c>
      <c r="S100" s="589">
        <f t="shared" si="181"/>
        <v>0</v>
      </c>
      <c r="T100" s="590"/>
      <c r="U100" s="589">
        <f t="shared" si="182"/>
        <v>0</v>
      </c>
      <c r="V100" s="590"/>
      <c r="W100" s="589">
        <f t="shared" si="183"/>
        <v>0</v>
      </c>
      <c r="X100" s="590"/>
      <c r="Y100" s="116">
        <f t="shared" si="176"/>
        <v>0</v>
      </c>
      <c r="Z100" s="787"/>
      <c r="AA100" s="788"/>
      <c r="AB100" s="787"/>
      <c r="AC100" s="788"/>
      <c r="AD100" s="787"/>
      <c r="AE100" s="788"/>
      <c r="AF100" s="330"/>
      <c r="AG100" s="812"/>
      <c r="AH100" s="813"/>
      <c r="AI100" s="812"/>
      <c r="AJ100" s="813"/>
      <c r="AK100" s="812"/>
      <c r="AL100" s="813"/>
      <c r="AM100" s="331"/>
      <c r="AN100" s="781"/>
      <c r="AO100" s="782"/>
      <c r="AP100" s="781"/>
      <c r="AQ100" s="782"/>
      <c r="AR100" s="781"/>
      <c r="AS100" s="782"/>
      <c r="AT100" s="332"/>
      <c r="AU100" s="834"/>
      <c r="AV100" s="835"/>
      <c r="AW100" s="834"/>
      <c r="AX100" s="835"/>
      <c r="AY100" s="834"/>
      <c r="AZ100" s="835"/>
      <c r="BA100" s="333"/>
      <c r="BB100" s="311">
        <f t="shared" si="177"/>
        <v>0</v>
      </c>
      <c r="BC100" s="311">
        <f t="shared" si="178"/>
        <v>0</v>
      </c>
      <c r="BD100" s="311">
        <f t="shared" si="179"/>
        <v>0</v>
      </c>
      <c r="BE100" s="301">
        <f t="shared" si="180"/>
        <v>0</v>
      </c>
    </row>
    <row r="101" spans="1:57" ht="15" customHeight="1">
      <c r="C101" s="71" t="s">
        <v>262</v>
      </c>
      <c r="D101" s="667"/>
      <c r="E101" s="66"/>
      <c r="F101" s="66"/>
      <c r="G101" s="66"/>
      <c r="H101" s="66"/>
      <c r="I101" s="66"/>
      <c r="J101" s="66"/>
      <c r="K101" s="66"/>
      <c r="L101" s="66"/>
      <c r="M101" s="66"/>
      <c r="N101" s="66"/>
      <c r="O101" s="597"/>
      <c r="P101" s="66"/>
      <c r="Q101" s="135"/>
      <c r="R101" s="64">
        <f t="shared" si="175"/>
        <v>1</v>
      </c>
      <c r="S101" s="589">
        <f t="shared" si="181"/>
        <v>0</v>
      </c>
      <c r="T101" s="590"/>
      <c r="U101" s="589">
        <f t="shared" si="182"/>
        <v>0</v>
      </c>
      <c r="V101" s="590"/>
      <c r="W101" s="589">
        <f t="shared" si="183"/>
        <v>0</v>
      </c>
      <c r="X101" s="590"/>
      <c r="Y101" s="116">
        <f t="shared" si="176"/>
        <v>0</v>
      </c>
      <c r="Z101" s="787"/>
      <c r="AA101" s="788"/>
      <c r="AB101" s="787"/>
      <c r="AC101" s="788"/>
      <c r="AD101" s="787"/>
      <c r="AE101" s="788"/>
      <c r="AF101" s="330"/>
      <c r="AG101" s="812"/>
      <c r="AH101" s="813"/>
      <c r="AI101" s="812"/>
      <c r="AJ101" s="813"/>
      <c r="AK101" s="812"/>
      <c r="AL101" s="813"/>
      <c r="AM101" s="331"/>
      <c r="AN101" s="781"/>
      <c r="AO101" s="782"/>
      <c r="AP101" s="781"/>
      <c r="AQ101" s="782"/>
      <c r="AR101" s="781"/>
      <c r="AS101" s="782"/>
      <c r="AT101" s="332"/>
      <c r="AU101" s="834"/>
      <c r="AV101" s="835"/>
      <c r="AW101" s="834"/>
      <c r="AX101" s="835"/>
      <c r="AY101" s="834"/>
      <c r="AZ101" s="835"/>
      <c r="BA101" s="333"/>
      <c r="BB101" s="311">
        <f t="shared" si="177"/>
        <v>0</v>
      </c>
      <c r="BC101" s="311">
        <f t="shared" si="178"/>
        <v>0</v>
      </c>
      <c r="BD101" s="311">
        <f t="shared" si="179"/>
        <v>0</v>
      </c>
      <c r="BE101" s="301">
        <f t="shared" si="180"/>
        <v>0</v>
      </c>
    </row>
    <row r="102" spans="1:57" ht="15" customHeight="1">
      <c r="C102" s="71" t="s">
        <v>28</v>
      </c>
      <c r="D102" s="667"/>
      <c r="E102" s="66"/>
      <c r="F102" s="66"/>
      <c r="G102" s="66"/>
      <c r="H102" s="66"/>
      <c r="I102" s="66"/>
      <c r="J102" s="66"/>
      <c r="K102" s="66"/>
      <c r="L102" s="66"/>
      <c r="M102" s="66"/>
      <c r="N102" s="66"/>
      <c r="O102" s="597"/>
      <c r="P102" s="66"/>
      <c r="Q102" s="135"/>
      <c r="R102" s="64">
        <f t="shared" si="175"/>
        <v>1</v>
      </c>
      <c r="S102" s="589">
        <f t="shared" si="181"/>
        <v>0</v>
      </c>
      <c r="T102" s="590"/>
      <c r="U102" s="589">
        <f t="shared" si="182"/>
        <v>0</v>
      </c>
      <c r="V102" s="590"/>
      <c r="W102" s="589">
        <f t="shared" si="183"/>
        <v>0</v>
      </c>
      <c r="X102" s="590"/>
      <c r="Y102" s="116">
        <f t="shared" si="176"/>
        <v>0</v>
      </c>
      <c r="Z102" s="787"/>
      <c r="AA102" s="788"/>
      <c r="AB102" s="787"/>
      <c r="AC102" s="788"/>
      <c r="AD102" s="787"/>
      <c r="AE102" s="788"/>
      <c r="AF102" s="330"/>
      <c r="AG102" s="812"/>
      <c r="AH102" s="813"/>
      <c r="AI102" s="812"/>
      <c r="AJ102" s="813"/>
      <c r="AK102" s="812"/>
      <c r="AL102" s="813"/>
      <c r="AM102" s="331"/>
      <c r="AN102" s="781"/>
      <c r="AO102" s="782"/>
      <c r="AP102" s="781"/>
      <c r="AQ102" s="782"/>
      <c r="AR102" s="781"/>
      <c r="AS102" s="782"/>
      <c r="AT102" s="332"/>
      <c r="AU102" s="834"/>
      <c r="AV102" s="835"/>
      <c r="AW102" s="834"/>
      <c r="AX102" s="835"/>
      <c r="AY102" s="834"/>
      <c r="AZ102" s="835"/>
      <c r="BA102" s="333"/>
      <c r="BB102" s="311">
        <f t="shared" si="177"/>
        <v>0</v>
      </c>
      <c r="BC102" s="311">
        <f t="shared" si="178"/>
        <v>0</v>
      </c>
      <c r="BD102" s="311">
        <f t="shared" si="179"/>
        <v>0</v>
      </c>
      <c r="BE102" s="301">
        <f t="shared" si="180"/>
        <v>0</v>
      </c>
    </row>
    <row r="103" spans="1:57" ht="15" customHeight="1">
      <c r="C103" s="71" t="s">
        <v>54</v>
      </c>
      <c r="D103" s="667"/>
      <c r="E103" s="66"/>
      <c r="F103" s="66"/>
      <c r="G103" s="66"/>
      <c r="H103" s="66"/>
      <c r="I103" s="66"/>
      <c r="J103" s="66"/>
      <c r="K103" s="66"/>
      <c r="L103" s="66"/>
      <c r="M103" s="66"/>
      <c r="N103" s="66"/>
      <c r="O103" s="597"/>
      <c r="P103" s="66"/>
      <c r="Q103" s="135"/>
      <c r="R103" s="64">
        <f t="shared" si="175"/>
        <v>1.1000000000000001</v>
      </c>
      <c r="S103" s="589">
        <f t="shared" si="181"/>
        <v>0</v>
      </c>
      <c r="T103" s="590"/>
      <c r="U103" s="589">
        <f t="shared" si="182"/>
        <v>0</v>
      </c>
      <c r="V103" s="590"/>
      <c r="W103" s="589">
        <f t="shared" si="183"/>
        <v>0</v>
      </c>
      <c r="X103" s="590"/>
      <c r="Y103" s="116">
        <f t="shared" si="176"/>
        <v>0</v>
      </c>
      <c r="Z103" s="787"/>
      <c r="AA103" s="788"/>
      <c r="AB103" s="787"/>
      <c r="AC103" s="788"/>
      <c r="AD103" s="787"/>
      <c r="AE103" s="788"/>
      <c r="AF103" s="330"/>
      <c r="AG103" s="812"/>
      <c r="AH103" s="813"/>
      <c r="AI103" s="812"/>
      <c r="AJ103" s="813"/>
      <c r="AK103" s="812"/>
      <c r="AL103" s="813"/>
      <c r="AM103" s="331"/>
      <c r="AN103" s="781"/>
      <c r="AO103" s="782"/>
      <c r="AP103" s="781"/>
      <c r="AQ103" s="782"/>
      <c r="AR103" s="781"/>
      <c r="AS103" s="782"/>
      <c r="AT103" s="332"/>
      <c r="AU103" s="834"/>
      <c r="AV103" s="835"/>
      <c r="AW103" s="834"/>
      <c r="AX103" s="835"/>
      <c r="AY103" s="834"/>
      <c r="AZ103" s="835"/>
      <c r="BA103" s="333"/>
      <c r="BB103" s="311">
        <f t="shared" si="177"/>
        <v>0</v>
      </c>
      <c r="BC103" s="311">
        <f t="shared" si="178"/>
        <v>0</v>
      </c>
      <c r="BD103" s="311">
        <f t="shared" si="179"/>
        <v>0</v>
      </c>
      <c r="BE103" s="301">
        <f t="shared" si="180"/>
        <v>0</v>
      </c>
    </row>
    <row r="104" spans="1:57" ht="15" customHeight="1">
      <c r="C104" s="133"/>
      <c r="D104" s="64"/>
      <c r="E104" s="47"/>
      <c r="F104" s="47"/>
      <c r="G104" s="47"/>
      <c r="H104" s="47"/>
      <c r="I104" s="47"/>
      <c r="J104" s="47"/>
      <c r="K104" s="47"/>
      <c r="L104" s="47"/>
      <c r="M104" s="47"/>
      <c r="N104" s="47"/>
      <c r="O104" s="627" t="s">
        <v>183</v>
      </c>
      <c r="P104" s="628"/>
      <c r="Q104" s="628"/>
      <c r="R104" s="629"/>
      <c r="S104" s="596">
        <f>SUM(S84:S103)</f>
        <v>0</v>
      </c>
      <c r="T104" s="595"/>
      <c r="U104" s="596">
        <f>SUM(U84:U103)</f>
        <v>0</v>
      </c>
      <c r="V104" s="595"/>
      <c r="W104" s="596">
        <f>SUM(W84:W103)</f>
        <v>0</v>
      </c>
      <c r="X104" s="595"/>
      <c r="Y104" s="138">
        <f>SUM(S104:X104)</f>
        <v>0</v>
      </c>
      <c r="Z104" s="596"/>
      <c r="AA104" s="595"/>
      <c r="AB104" s="596"/>
      <c r="AC104" s="595"/>
      <c r="AD104" s="596"/>
      <c r="AE104" s="595"/>
      <c r="AF104" s="138"/>
      <c r="AG104" s="596"/>
      <c r="AH104" s="595"/>
      <c r="AI104" s="596"/>
      <c r="AJ104" s="595"/>
      <c r="AK104" s="596"/>
      <c r="AL104" s="595"/>
      <c r="AM104" s="138"/>
      <c r="AN104" s="596"/>
      <c r="AO104" s="595"/>
      <c r="AP104" s="596"/>
      <c r="AQ104" s="595"/>
      <c r="AR104" s="596"/>
      <c r="AS104" s="595"/>
      <c r="AT104" s="138"/>
      <c r="AU104" s="596"/>
      <c r="AV104" s="595"/>
      <c r="AW104" s="596"/>
      <c r="AX104" s="595"/>
      <c r="AY104" s="596"/>
      <c r="AZ104" s="595"/>
      <c r="BA104" s="138"/>
      <c r="BB104" s="312">
        <f t="shared" ref="BB104:BD104" si="184">SUM(BB84:BB103)</f>
        <v>0</v>
      </c>
      <c r="BC104" s="312">
        <f t="shared" si="184"/>
        <v>0</v>
      </c>
      <c r="BD104" s="312">
        <f t="shared" si="184"/>
        <v>0</v>
      </c>
      <c r="BE104" s="312">
        <f t="shared" si="180"/>
        <v>0</v>
      </c>
    </row>
    <row r="105" spans="1:57" s="91" customFormat="1" ht="26.25" customHeight="1">
      <c r="A105" s="151">
        <v>2000</v>
      </c>
      <c r="B105" s="151"/>
      <c r="C105" s="806" t="str">
        <f>CONCATENATE(Z6," Travel")</f>
        <v>Dept #2 Travel</v>
      </c>
      <c r="D105" s="807"/>
      <c r="E105" s="635" t="s">
        <v>461</v>
      </c>
      <c r="F105" s="635"/>
      <c r="G105" s="635"/>
      <c r="H105" s="635"/>
      <c r="I105" s="635"/>
      <c r="J105" s="635"/>
      <c r="K105" s="635"/>
      <c r="L105" s="635"/>
      <c r="M105" s="635"/>
      <c r="N105" s="635"/>
      <c r="O105" s="99"/>
      <c r="P105" s="99"/>
      <c r="Q105" s="99"/>
      <c r="R105" s="153"/>
      <c r="S105" s="159"/>
      <c r="T105" s="239"/>
      <c r="U105" s="159"/>
      <c r="V105" s="239"/>
      <c r="W105" s="159"/>
      <c r="X105" s="239"/>
      <c r="Y105" s="129"/>
      <c r="Z105" s="159"/>
      <c r="AA105" s="239"/>
      <c r="AB105" s="159"/>
      <c r="AC105" s="239"/>
      <c r="AD105" s="159"/>
      <c r="AE105" s="239"/>
      <c r="AF105" s="129"/>
      <c r="AG105" s="159"/>
      <c r="AH105" s="239"/>
      <c r="AI105" s="159"/>
      <c r="AJ105" s="239"/>
      <c r="AK105" s="159"/>
      <c r="AL105" s="239"/>
      <c r="AM105" s="129"/>
      <c r="AN105" s="159"/>
      <c r="AO105" s="239"/>
      <c r="AP105" s="159"/>
      <c r="AQ105" s="239"/>
      <c r="AR105" s="159"/>
      <c r="AS105" s="239"/>
      <c r="AT105" s="129"/>
      <c r="AU105" s="159"/>
      <c r="AV105" s="239"/>
      <c r="AW105" s="159"/>
      <c r="AX105" s="239"/>
      <c r="AY105" s="159"/>
      <c r="AZ105" s="239"/>
      <c r="BA105" s="129"/>
      <c r="BB105" s="197"/>
      <c r="BC105" s="197"/>
      <c r="BD105" s="197"/>
      <c r="BE105" s="329"/>
    </row>
    <row r="106" spans="1:57" s="50" customFormat="1" ht="34.5" customHeight="1">
      <c r="A106" s="151"/>
      <c r="B106" s="72"/>
      <c r="C106" s="120" t="s">
        <v>53</v>
      </c>
      <c r="D106" s="73" t="s">
        <v>182</v>
      </c>
      <c r="E106" s="465" t="str">
        <f>Z7</f>
        <v>Year 1</v>
      </c>
      <c r="F106" s="465" t="str">
        <f>AB7</f>
        <v>Year 2</v>
      </c>
      <c r="G106" s="465" t="str">
        <f>AD7</f>
        <v>Year 3</v>
      </c>
      <c r="H106" s="77"/>
      <c r="I106" s="77"/>
      <c r="J106" s="77"/>
      <c r="K106" s="77"/>
      <c r="L106" s="77"/>
      <c r="M106" s="77"/>
      <c r="N106" s="77"/>
      <c r="O106" s="75" t="s">
        <v>371</v>
      </c>
      <c r="P106" s="75" t="s">
        <v>372</v>
      </c>
      <c r="Q106" s="75" t="s">
        <v>76</v>
      </c>
      <c r="R106" s="75" t="s">
        <v>352</v>
      </c>
      <c r="S106" s="159"/>
      <c r="T106" s="128"/>
      <c r="U106" s="160"/>
      <c r="V106" s="128"/>
      <c r="W106" s="160"/>
      <c r="X106" s="128"/>
      <c r="Y106" s="129"/>
      <c r="Z106" s="159"/>
      <c r="AA106" s="128"/>
      <c r="AB106" s="160"/>
      <c r="AC106" s="128"/>
      <c r="AD106" s="160"/>
      <c r="AE106" s="128"/>
      <c r="AF106" s="129"/>
      <c r="AG106" s="159"/>
      <c r="AH106" s="128"/>
      <c r="AI106" s="160"/>
      <c r="AJ106" s="128"/>
      <c r="AK106" s="160"/>
      <c r="AL106" s="128"/>
      <c r="AM106" s="129"/>
      <c r="AN106" s="159"/>
      <c r="AO106" s="128"/>
      <c r="AP106" s="160"/>
      <c r="AQ106" s="128"/>
      <c r="AR106" s="160"/>
      <c r="AS106" s="128"/>
      <c r="AT106" s="129"/>
      <c r="AU106" s="159"/>
      <c r="AV106" s="128"/>
      <c r="AW106" s="160"/>
      <c r="AX106" s="128"/>
      <c r="AY106" s="160"/>
      <c r="AZ106" s="128"/>
      <c r="BA106" s="129"/>
      <c r="BB106" s="271"/>
      <c r="BC106" s="271"/>
      <c r="BD106" s="271"/>
      <c r="BE106" s="271"/>
    </row>
    <row r="107" spans="1:57" s="50" customFormat="1" ht="15" customHeight="1">
      <c r="A107" s="72"/>
      <c r="B107" s="72"/>
      <c r="C107" s="71" t="s">
        <v>350</v>
      </c>
      <c r="D107" s="667" t="s">
        <v>373</v>
      </c>
      <c r="E107" s="66"/>
      <c r="F107" s="66"/>
      <c r="G107" s="66"/>
      <c r="H107" s="66"/>
      <c r="I107" s="66"/>
      <c r="J107" s="66"/>
      <c r="K107" s="66"/>
      <c r="L107" s="66"/>
      <c r="M107" s="66"/>
      <c r="N107" s="66"/>
      <c r="O107" s="597"/>
      <c r="P107" s="66"/>
      <c r="Q107" s="135"/>
      <c r="R107" s="64">
        <f t="shared" ref="R107:R126" si="185">VLOOKUP(C107,TravelIncrease,2,0)</f>
        <v>1.1000000000000001</v>
      </c>
      <c r="S107" s="820"/>
      <c r="T107" s="833"/>
      <c r="U107" s="820"/>
      <c r="V107" s="833"/>
      <c r="W107" s="820"/>
      <c r="X107" s="833"/>
      <c r="Y107" s="339"/>
      <c r="Z107" s="789">
        <f>$E107*$P107*$Q107</f>
        <v>0</v>
      </c>
      <c r="AA107" s="790"/>
      <c r="AB107" s="789">
        <f>$F107*$P107*$Q107*$R107</f>
        <v>0</v>
      </c>
      <c r="AC107" s="790"/>
      <c r="AD107" s="789">
        <f t="shared" ref="AD107:AD126" si="186">$G107*$P107*Q107*($R107^2)</f>
        <v>0</v>
      </c>
      <c r="AE107" s="790"/>
      <c r="AF107" s="277">
        <f>SUM(Z107+AB107+AD107)</f>
        <v>0</v>
      </c>
      <c r="AG107" s="812"/>
      <c r="AH107" s="813"/>
      <c r="AI107" s="812"/>
      <c r="AJ107" s="813"/>
      <c r="AK107" s="812"/>
      <c r="AL107" s="813"/>
      <c r="AM107" s="331"/>
      <c r="AN107" s="781"/>
      <c r="AO107" s="782"/>
      <c r="AP107" s="781"/>
      <c r="AQ107" s="782"/>
      <c r="AR107" s="781"/>
      <c r="AS107" s="782"/>
      <c r="AT107" s="332"/>
      <c r="AU107" s="834"/>
      <c r="AV107" s="835"/>
      <c r="AW107" s="834"/>
      <c r="AX107" s="835"/>
      <c r="AY107" s="834"/>
      <c r="AZ107" s="835"/>
      <c r="BA107" s="333"/>
      <c r="BB107" s="311">
        <f t="shared" ref="BB107:BB126" si="187">Z107</f>
        <v>0</v>
      </c>
      <c r="BC107" s="311">
        <f t="shared" ref="BC107:BC126" si="188">AB107</f>
        <v>0</v>
      </c>
      <c r="BD107" s="311">
        <f t="shared" ref="BD107:BD126" si="189">AD107</f>
        <v>0</v>
      </c>
      <c r="BE107" s="301">
        <f t="shared" ref="BE107:BE127" si="190">SUM(BB107:BD107)</f>
        <v>0</v>
      </c>
    </row>
    <row r="108" spans="1:57" s="50" customFormat="1" ht="15" customHeight="1">
      <c r="A108" s="72"/>
      <c r="B108" s="72"/>
      <c r="C108" s="71" t="s">
        <v>262</v>
      </c>
      <c r="D108" s="667"/>
      <c r="E108" s="66"/>
      <c r="F108" s="66"/>
      <c r="G108" s="66"/>
      <c r="H108" s="66"/>
      <c r="I108" s="66"/>
      <c r="J108" s="66"/>
      <c r="K108" s="66"/>
      <c r="L108" s="66"/>
      <c r="M108" s="66"/>
      <c r="N108" s="66"/>
      <c r="O108" s="597"/>
      <c r="P108" s="66"/>
      <c r="Q108" s="135"/>
      <c r="R108" s="64">
        <f t="shared" si="185"/>
        <v>1</v>
      </c>
      <c r="S108" s="820"/>
      <c r="T108" s="833"/>
      <c r="U108" s="820"/>
      <c r="V108" s="833"/>
      <c r="W108" s="820"/>
      <c r="X108" s="833"/>
      <c r="Y108" s="339"/>
      <c r="Z108" s="789">
        <f t="shared" ref="Z108:Z126" si="191">$E108*$P108*$Q108</f>
        <v>0</v>
      </c>
      <c r="AA108" s="790"/>
      <c r="AB108" s="789">
        <f t="shared" ref="AB108:AB126" si="192">$F108*$P108*$Q108*$R108</f>
        <v>0</v>
      </c>
      <c r="AC108" s="790"/>
      <c r="AD108" s="789">
        <f t="shared" si="186"/>
        <v>0</v>
      </c>
      <c r="AE108" s="790"/>
      <c r="AF108" s="277">
        <f t="shared" ref="AF108:AF126" si="193">SUM(Z108+AB108+AD108)</f>
        <v>0</v>
      </c>
      <c r="AG108" s="812"/>
      <c r="AH108" s="813"/>
      <c r="AI108" s="812"/>
      <c r="AJ108" s="813"/>
      <c r="AK108" s="812"/>
      <c r="AL108" s="813"/>
      <c r="AM108" s="331"/>
      <c r="AN108" s="781"/>
      <c r="AO108" s="782"/>
      <c r="AP108" s="781"/>
      <c r="AQ108" s="782"/>
      <c r="AR108" s="781"/>
      <c r="AS108" s="782"/>
      <c r="AT108" s="332"/>
      <c r="AU108" s="834"/>
      <c r="AV108" s="835"/>
      <c r="AW108" s="834"/>
      <c r="AX108" s="835"/>
      <c r="AY108" s="834"/>
      <c r="AZ108" s="835"/>
      <c r="BA108" s="333"/>
      <c r="BB108" s="311">
        <f t="shared" si="187"/>
        <v>0</v>
      </c>
      <c r="BC108" s="311">
        <f t="shared" si="188"/>
        <v>0</v>
      </c>
      <c r="BD108" s="311">
        <f t="shared" si="189"/>
        <v>0</v>
      </c>
      <c r="BE108" s="301">
        <f t="shared" si="190"/>
        <v>0</v>
      </c>
    </row>
    <row r="109" spans="1:57" s="50" customFormat="1" ht="15" customHeight="1">
      <c r="A109" s="72"/>
      <c r="B109" s="72"/>
      <c r="C109" s="71" t="s">
        <v>28</v>
      </c>
      <c r="D109" s="667"/>
      <c r="E109" s="66"/>
      <c r="F109" s="66"/>
      <c r="G109" s="66"/>
      <c r="H109" s="66"/>
      <c r="I109" s="66"/>
      <c r="J109" s="66"/>
      <c r="K109" s="66"/>
      <c r="L109" s="66"/>
      <c r="M109" s="66"/>
      <c r="N109" s="66"/>
      <c r="O109" s="597"/>
      <c r="P109" s="66"/>
      <c r="Q109" s="135"/>
      <c r="R109" s="64">
        <f t="shared" si="185"/>
        <v>1</v>
      </c>
      <c r="S109" s="820"/>
      <c r="T109" s="833"/>
      <c r="U109" s="820"/>
      <c r="V109" s="833"/>
      <c r="W109" s="820"/>
      <c r="X109" s="833"/>
      <c r="Y109" s="339"/>
      <c r="Z109" s="789">
        <f t="shared" si="191"/>
        <v>0</v>
      </c>
      <c r="AA109" s="790"/>
      <c r="AB109" s="789">
        <f t="shared" si="192"/>
        <v>0</v>
      </c>
      <c r="AC109" s="790"/>
      <c r="AD109" s="789">
        <f t="shared" si="186"/>
        <v>0</v>
      </c>
      <c r="AE109" s="790"/>
      <c r="AF109" s="277">
        <f t="shared" si="193"/>
        <v>0</v>
      </c>
      <c r="AG109" s="812"/>
      <c r="AH109" s="813"/>
      <c r="AI109" s="812"/>
      <c r="AJ109" s="813"/>
      <c r="AK109" s="812"/>
      <c r="AL109" s="813"/>
      <c r="AM109" s="331"/>
      <c r="AN109" s="781"/>
      <c r="AO109" s="782"/>
      <c r="AP109" s="781"/>
      <c r="AQ109" s="782"/>
      <c r="AR109" s="781"/>
      <c r="AS109" s="782"/>
      <c r="AT109" s="332"/>
      <c r="AU109" s="834"/>
      <c r="AV109" s="835"/>
      <c r="AW109" s="834"/>
      <c r="AX109" s="835"/>
      <c r="AY109" s="834"/>
      <c r="AZ109" s="835"/>
      <c r="BA109" s="333"/>
      <c r="BB109" s="311">
        <f t="shared" si="187"/>
        <v>0</v>
      </c>
      <c r="BC109" s="311">
        <f t="shared" si="188"/>
        <v>0</v>
      </c>
      <c r="BD109" s="311">
        <f t="shared" si="189"/>
        <v>0</v>
      </c>
      <c r="BE109" s="301">
        <f t="shared" si="190"/>
        <v>0</v>
      </c>
    </row>
    <row r="110" spans="1:57" s="50" customFormat="1" ht="15" customHeight="1">
      <c r="A110" s="72"/>
      <c r="B110" s="72"/>
      <c r="C110" s="71" t="s">
        <v>54</v>
      </c>
      <c r="D110" s="667"/>
      <c r="E110" s="66"/>
      <c r="F110" s="66"/>
      <c r="G110" s="66"/>
      <c r="H110" s="66"/>
      <c r="I110" s="66"/>
      <c r="J110" s="66"/>
      <c r="K110" s="66"/>
      <c r="L110" s="66"/>
      <c r="M110" s="66"/>
      <c r="N110" s="66"/>
      <c r="O110" s="597"/>
      <c r="P110" s="66"/>
      <c r="Q110" s="135"/>
      <c r="R110" s="64">
        <f t="shared" si="185"/>
        <v>1.1000000000000001</v>
      </c>
      <c r="S110" s="820"/>
      <c r="T110" s="833"/>
      <c r="U110" s="820"/>
      <c r="V110" s="833"/>
      <c r="W110" s="820"/>
      <c r="X110" s="833"/>
      <c r="Y110" s="339"/>
      <c r="Z110" s="789">
        <f t="shared" si="191"/>
        <v>0</v>
      </c>
      <c r="AA110" s="790"/>
      <c r="AB110" s="789">
        <f t="shared" si="192"/>
        <v>0</v>
      </c>
      <c r="AC110" s="790"/>
      <c r="AD110" s="789">
        <f t="shared" si="186"/>
        <v>0</v>
      </c>
      <c r="AE110" s="790"/>
      <c r="AF110" s="277">
        <f t="shared" si="193"/>
        <v>0</v>
      </c>
      <c r="AG110" s="812"/>
      <c r="AH110" s="813"/>
      <c r="AI110" s="812"/>
      <c r="AJ110" s="813"/>
      <c r="AK110" s="812"/>
      <c r="AL110" s="813"/>
      <c r="AM110" s="331"/>
      <c r="AN110" s="781"/>
      <c r="AO110" s="782"/>
      <c r="AP110" s="781"/>
      <c r="AQ110" s="782"/>
      <c r="AR110" s="781"/>
      <c r="AS110" s="782"/>
      <c r="AT110" s="332"/>
      <c r="AU110" s="834"/>
      <c r="AV110" s="835"/>
      <c r="AW110" s="834"/>
      <c r="AX110" s="835"/>
      <c r="AY110" s="834"/>
      <c r="AZ110" s="835"/>
      <c r="BA110" s="333"/>
      <c r="BB110" s="311">
        <f t="shared" si="187"/>
        <v>0</v>
      </c>
      <c r="BC110" s="311">
        <f t="shared" si="188"/>
        <v>0</v>
      </c>
      <c r="BD110" s="311">
        <f t="shared" si="189"/>
        <v>0</v>
      </c>
      <c r="BE110" s="301">
        <f t="shared" si="190"/>
        <v>0</v>
      </c>
    </row>
    <row r="111" spans="1:57" s="50" customFormat="1" ht="15" customHeight="1">
      <c r="A111" s="72"/>
      <c r="B111" s="72"/>
      <c r="C111" s="71" t="s">
        <v>350</v>
      </c>
      <c r="D111" s="667" t="s">
        <v>373</v>
      </c>
      <c r="E111" s="66"/>
      <c r="F111" s="66"/>
      <c r="G111" s="66"/>
      <c r="H111" s="66"/>
      <c r="I111" s="66"/>
      <c r="J111" s="66"/>
      <c r="K111" s="66"/>
      <c r="L111" s="66"/>
      <c r="M111" s="66"/>
      <c r="N111" s="66"/>
      <c r="O111" s="597"/>
      <c r="P111" s="66"/>
      <c r="Q111" s="135"/>
      <c r="R111" s="64">
        <f t="shared" si="185"/>
        <v>1.1000000000000001</v>
      </c>
      <c r="S111" s="820"/>
      <c r="T111" s="833"/>
      <c r="U111" s="820"/>
      <c r="V111" s="833"/>
      <c r="W111" s="820"/>
      <c r="X111" s="833"/>
      <c r="Y111" s="339"/>
      <c r="Z111" s="789">
        <f t="shared" si="191"/>
        <v>0</v>
      </c>
      <c r="AA111" s="790"/>
      <c r="AB111" s="789">
        <f t="shared" si="192"/>
        <v>0</v>
      </c>
      <c r="AC111" s="790"/>
      <c r="AD111" s="789">
        <f t="shared" si="186"/>
        <v>0</v>
      </c>
      <c r="AE111" s="790"/>
      <c r="AF111" s="277">
        <f t="shared" si="193"/>
        <v>0</v>
      </c>
      <c r="AG111" s="812"/>
      <c r="AH111" s="813"/>
      <c r="AI111" s="812"/>
      <c r="AJ111" s="813"/>
      <c r="AK111" s="812"/>
      <c r="AL111" s="813"/>
      <c r="AM111" s="331"/>
      <c r="AN111" s="781"/>
      <c r="AO111" s="782"/>
      <c r="AP111" s="781"/>
      <c r="AQ111" s="782"/>
      <c r="AR111" s="781"/>
      <c r="AS111" s="782"/>
      <c r="AT111" s="332"/>
      <c r="AU111" s="834"/>
      <c r="AV111" s="835"/>
      <c r="AW111" s="834"/>
      <c r="AX111" s="835"/>
      <c r="AY111" s="834"/>
      <c r="AZ111" s="835"/>
      <c r="BA111" s="333"/>
      <c r="BB111" s="311">
        <f t="shared" si="187"/>
        <v>0</v>
      </c>
      <c r="BC111" s="311">
        <f t="shared" si="188"/>
        <v>0</v>
      </c>
      <c r="BD111" s="311">
        <f t="shared" si="189"/>
        <v>0</v>
      </c>
      <c r="BE111" s="301">
        <f t="shared" si="190"/>
        <v>0</v>
      </c>
    </row>
    <row r="112" spans="1:57" s="50" customFormat="1" ht="15" customHeight="1">
      <c r="A112" s="72"/>
      <c r="B112" s="72"/>
      <c r="C112" s="71" t="s">
        <v>262</v>
      </c>
      <c r="D112" s="667"/>
      <c r="E112" s="66"/>
      <c r="F112" s="66"/>
      <c r="G112" s="66"/>
      <c r="H112" s="66"/>
      <c r="I112" s="66"/>
      <c r="J112" s="66"/>
      <c r="K112" s="66"/>
      <c r="L112" s="66"/>
      <c r="M112" s="66"/>
      <c r="N112" s="66"/>
      <c r="O112" s="597"/>
      <c r="P112" s="66"/>
      <c r="Q112" s="135"/>
      <c r="R112" s="64">
        <f t="shared" si="185"/>
        <v>1</v>
      </c>
      <c r="S112" s="820"/>
      <c r="T112" s="833"/>
      <c r="U112" s="820"/>
      <c r="V112" s="833"/>
      <c r="W112" s="820"/>
      <c r="X112" s="833"/>
      <c r="Y112" s="339"/>
      <c r="Z112" s="789">
        <f t="shared" si="191"/>
        <v>0</v>
      </c>
      <c r="AA112" s="790"/>
      <c r="AB112" s="789">
        <f t="shared" si="192"/>
        <v>0</v>
      </c>
      <c r="AC112" s="790"/>
      <c r="AD112" s="789">
        <f t="shared" si="186"/>
        <v>0</v>
      </c>
      <c r="AE112" s="790"/>
      <c r="AF112" s="277">
        <f t="shared" si="193"/>
        <v>0</v>
      </c>
      <c r="AG112" s="812"/>
      <c r="AH112" s="813"/>
      <c r="AI112" s="812"/>
      <c r="AJ112" s="813"/>
      <c r="AK112" s="812"/>
      <c r="AL112" s="813"/>
      <c r="AM112" s="331"/>
      <c r="AN112" s="781"/>
      <c r="AO112" s="782"/>
      <c r="AP112" s="781"/>
      <c r="AQ112" s="782"/>
      <c r="AR112" s="781"/>
      <c r="AS112" s="782"/>
      <c r="AT112" s="332"/>
      <c r="AU112" s="834"/>
      <c r="AV112" s="835"/>
      <c r="AW112" s="834"/>
      <c r="AX112" s="835"/>
      <c r="AY112" s="834"/>
      <c r="AZ112" s="835"/>
      <c r="BA112" s="333"/>
      <c r="BB112" s="311">
        <f t="shared" si="187"/>
        <v>0</v>
      </c>
      <c r="BC112" s="311">
        <f t="shared" si="188"/>
        <v>0</v>
      </c>
      <c r="BD112" s="311">
        <f t="shared" si="189"/>
        <v>0</v>
      </c>
      <c r="BE112" s="301">
        <f t="shared" si="190"/>
        <v>0</v>
      </c>
    </row>
    <row r="113" spans="1:57" s="50" customFormat="1" ht="15" customHeight="1">
      <c r="A113" s="72"/>
      <c r="B113" s="72"/>
      <c r="C113" s="71" t="s">
        <v>28</v>
      </c>
      <c r="D113" s="667"/>
      <c r="E113" s="66"/>
      <c r="F113" s="66"/>
      <c r="G113" s="66"/>
      <c r="H113" s="66"/>
      <c r="I113" s="66"/>
      <c r="J113" s="66"/>
      <c r="K113" s="66"/>
      <c r="L113" s="66"/>
      <c r="M113" s="66"/>
      <c r="N113" s="66"/>
      <c r="O113" s="597"/>
      <c r="P113" s="66"/>
      <c r="Q113" s="135"/>
      <c r="R113" s="64">
        <f t="shared" si="185"/>
        <v>1</v>
      </c>
      <c r="S113" s="820"/>
      <c r="T113" s="833"/>
      <c r="U113" s="820"/>
      <c r="V113" s="833"/>
      <c r="W113" s="820"/>
      <c r="X113" s="833"/>
      <c r="Y113" s="339"/>
      <c r="Z113" s="789">
        <f t="shared" si="191"/>
        <v>0</v>
      </c>
      <c r="AA113" s="790"/>
      <c r="AB113" s="789">
        <f t="shared" si="192"/>
        <v>0</v>
      </c>
      <c r="AC113" s="790"/>
      <c r="AD113" s="789">
        <f t="shared" si="186"/>
        <v>0</v>
      </c>
      <c r="AE113" s="790"/>
      <c r="AF113" s="277">
        <f t="shared" si="193"/>
        <v>0</v>
      </c>
      <c r="AG113" s="812"/>
      <c r="AH113" s="813"/>
      <c r="AI113" s="812"/>
      <c r="AJ113" s="813"/>
      <c r="AK113" s="812"/>
      <c r="AL113" s="813"/>
      <c r="AM113" s="331"/>
      <c r="AN113" s="781"/>
      <c r="AO113" s="782"/>
      <c r="AP113" s="781"/>
      <c r="AQ113" s="782"/>
      <c r="AR113" s="781"/>
      <c r="AS113" s="782"/>
      <c r="AT113" s="332"/>
      <c r="AU113" s="834"/>
      <c r="AV113" s="835"/>
      <c r="AW113" s="834"/>
      <c r="AX113" s="835"/>
      <c r="AY113" s="834"/>
      <c r="AZ113" s="835"/>
      <c r="BA113" s="333"/>
      <c r="BB113" s="311">
        <f t="shared" si="187"/>
        <v>0</v>
      </c>
      <c r="BC113" s="311">
        <f t="shared" si="188"/>
        <v>0</v>
      </c>
      <c r="BD113" s="311">
        <f t="shared" si="189"/>
        <v>0</v>
      </c>
      <c r="BE113" s="301">
        <f t="shared" si="190"/>
        <v>0</v>
      </c>
    </row>
    <row r="114" spans="1:57" s="50" customFormat="1" ht="15" customHeight="1">
      <c r="A114" s="72"/>
      <c r="B114" s="72"/>
      <c r="C114" s="71" t="s">
        <v>54</v>
      </c>
      <c r="D114" s="667"/>
      <c r="E114" s="66"/>
      <c r="F114" s="66"/>
      <c r="G114" s="66"/>
      <c r="H114" s="66"/>
      <c r="I114" s="66"/>
      <c r="J114" s="66"/>
      <c r="K114" s="66"/>
      <c r="L114" s="66"/>
      <c r="M114" s="66"/>
      <c r="N114" s="66"/>
      <c r="O114" s="597"/>
      <c r="P114" s="66"/>
      <c r="Q114" s="135"/>
      <c r="R114" s="64">
        <f t="shared" si="185"/>
        <v>1.1000000000000001</v>
      </c>
      <c r="S114" s="820"/>
      <c r="T114" s="833"/>
      <c r="U114" s="820"/>
      <c r="V114" s="833"/>
      <c r="W114" s="820"/>
      <c r="X114" s="833"/>
      <c r="Y114" s="339"/>
      <c r="Z114" s="789">
        <f t="shared" si="191"/>
        <v>0</v>
      </c>
      <c r="AA114" s="790"/>
      <c r="AB114" s="789">
        <f t="shared" si="192"/>
        <v>0</v>
      </c>
      <c r="AC114" s="790"/>
      <c r="AD114" s="789">
        <f t="shared" si="186"/>
        <v>0</v>
      </c>
      <c r="AE114" s="790"/>
      <c r="AF114" s="277">
        <f t="shared" si="193"/>
        <v>0</v>
      </c>
      <c r="AG114" s="812"/>
      <c r="AH114" s="813"/>
      <c r="AI114" s="812"/>
      <c r="AJ114" s="813"/>
      <c r="AK114" s="812"/>
      <c r="AL114" s="813"/>
      <c r="AM114" s="331"/>
      <c r="AN114" s="781"/>
      <c r="AO114" s="782"/>
      <c r="AP114" s="781"/>
      <c r="AQ114" s="782"/>
      <c r="AR114" s="781"/>
      <c r="AS114" s="782"/>
      <c r="AT114" s="332"/>
      <c r="AU114" s="834"/>
      <c r="AV114" s="835"/>
      <c r="AW114" s="834"/>
      <c r="AX114" s="835"/>
      <c r="AY114" s="834"/>
      <c r="AZ114" s="835"/>
      <c r="BA114" s="333"/>
      <c r="BB114" s="311">
        <f t="shared" si="187"/>
        <v>0</v>
      </c>
      <c r="BC114" s="311">
        <f t="shared" si="188"/>
        <v>0</v>
      </c>
      <c r="BD114" s="311">
        <f t="shared" si="189"/>
        <v>0</v>
      </c>
      <c r="BE114" s="301">
        <f t="shared" si="190"/>
        <v>0</v>
      </c>
    </row>
    <row r="115" spans="1:57" s="50" customFormat="1" ht="15" customHeight="1">
      <c r="A115" s="72"/>
      <c r="B115" s="72"/>
      <c r="C115" s="71" t="s">
        <v>350</v>
      </c>
      <c r="D115" s="667" t="s">
        <v>373</v>
      </c>
      <c r="E115" s="66"/>
      <c r="F115" s="66"/>
      <c r="G115" s="66"/>
      <c r="H115" s="66"/>
      <c r="I115" s="66"/>
      <c r="J115" s="66"/>
      <c r="K115" s="66"/>
      <c r="L115" s="66"/>
      <c r="M115" s="66"/>
      <c r="N115" s="66"/>
      <c r="O115" s="597"/>
      <c r="P115" s="66"/>
      <c r="Q115" s="135"/>
      <c r="R115" s="64">
        <f t="shared" si="185"/>
        <v>1.1000000000000001</v>
      </c>
      <c r="S115" s="820"/>
      <c r="T115" s="833"/>
      <c r="U115" s="820"/>
      <c r="V115" s="833"/>
      <c r="W115" s="820"/>
      <c r="X115" s="833"/>
      <c r="Y115" s="339"/>
      <c r="Z115" s="789">
        <f t="shared" si="191"/>
        <v>0</v>
      </c>
      <c r="AA115" s="790"/>
      <c r="AB115" s="789">
        <f t="shared" si="192"/>
        <v>0</v>
      </c>
      <c r="AC115" s="790"/>
      <c r="AD115" s="789">
        <f t="shared" si="186"/>
        <v>0</v>
      </c>
      <c r="AE115" s="790"/>
      <c r="AF115" s="277">
        <f t="shared" si="193"/>
        <v>0</v>
      </c>
      <c r="AG115" s="812"/>
      <c r="AH115" s="813"/>
      <c r="AI115" s="812"/>
      <c r="AJ115" s="813"/>
      <c r="AK115" s="812"/>
      <c r="AL115" s="813"/>
      <c r="AM115" s="331"/>
      <c r="AN115" s="781"/>
      <c r="AO115" s="782"/>
      <c r="AP115" s="781"/>
      <c r="AQ115" s="782"/>
      <c r="AR115" s="781"/>
      <c r="AS115" s="782"/>
      <c r="AT115" s="332"/>
      <c r="AU115" s="834"/>
      <c r="AV115" s="835"/>
      <c r="AW115" s="834"/>
      <c r="AX115" s="835"/>
      <c r="AY115" s="834"/>
      <c r="AZ115" s="835"/>
      <c r="BA115" s="333"/>
      <c r="BB115" s="311">
        <f t="shared" si="187"/>
        <v>0</v>
      </c>
      <c r="BC115" s="311">
        <f t="shared" si="188"/>
        <v>0</v>
      </c>
      <c r="BD115" s="311">
        <f t="shared" si="189"/>
        <v>0</v>
      </c>
      <c r="BE115" s="301">
        <f t="shared" si="190"/>
        <v>0</v>
      </c>
    </row>
    <row r="116" spans="1:57" s="50" customFormat="1" ht="15" customHeight="1">
      <c r="A116" s="72"/>
      <c r="B116" s="72"/>
      <c r="C116" s="71" t="s">
        <v>262</v>
      </c>
      <c r="D116" s="667"/>
      <c r="E116" s="66"/>
      <c r="F116" s="66"/>
      <c r="G116" s="66"/>
      <c r="H116" s="66"/>
      <c r="I116" s="66"/>
      <c r="J116" s="66"/>
      <c r="K116" s="66"/>
      <c r="L116" s="66"/>
      <c r="M116" s="66"/>
      <c r="N116" s="66"/>
      <c r="O116" s="597"/>
      <c r="P116" s="66"/>
      <c r="Q116" s="135"/>
      <c r="R116" s="64">
        <f t="shared" si="185"/>
        <v>1</v>
      </c>
      <c r="S116" s="820"/>
      <c r="T116" s="833"/>
      <c r="U116" s="820"/>
      <c r="V116" s="833"/>
      <c r="W116" s="820"/>
      <c r="X116" s="833"/>
      <c r="Y116" s="339"/>
      <c r="Z116" s="789">
        <f t="shared" si="191"/>
        <v>0</v>
      </c>
      <c r="AA116" s="790"/>
      <c r="AB116" s="789">
        <f t="shared" si="192"/>
        <v>0</v>
      </c>
      <c r="AC116" s="790"/>
      <c r="AD116" s="789">
        <f t="shared" si="186"/>
        <v>0</v>
      </c>
      <c r="AE116" s="790"/>
      <c r="AF116" s="277">
        <f t="shared" si="193"/>
        <v>0</v>
      </c>
      <c r="AG116" s="812"/>
      <c r="AH116" s="813"/>
      <c r="AI116" s="812"/>
      <c r="AJ116" s="813"/>
      <c r="AK116" s="812"/>
      <c r="AL116" s="813"/>
      <c r="AM116" s="331"/>
      <c r="AN116" s="781"/>
      <c r="AO116" s="782"/>
      <c r="AP116" s="781"/>
      <c r="AQ116" s="782"/>
      <c r="AR116" s="781"/>
      <c r="AS116" s="782"/>
      <c r="AT116" s="332"/>
      <c r="AU116" s="834"/>
      <c r="AV116" s="835"/>
      <c r="AW116" s="834"/>
      <c r="AX116" s="835"/>
      <c r="AY116" s="834"/>
      <c r="AZ116" s="835"/>
      <c r="BA116" s="333"/>
      <c r="BB116" s="311">
        <f t="shared" si="187"/>
        <v>0</v>
      </c>
      <c r="BC116" s="311">
        <f t="shared" si="188"/>
        <v>0</v>
      </c>
      <c r="BD116" s="311">
        <f t="shared" si="189"/>
        <v>0</v>
      </c>
      <c r="BE116" s="301">
        <f t="shared" si="190"/>
        <v>0</v>
      </c>
    </row>
    <row r="117" spans="1:57" s="50" customFormat="1" ht="15" customHeight="1">
      <c r="A117" s="72"/>
      <c r="B117" s="72"/>
      <c r="C117" s="71" t="s">
        <v>28</v>
      </c>
      <c r="D117" s="667"/>
      <c r="E117" s="66"/>
      <c r="F117" s="66"/>
      <c r="G117" s="66"/>
      <c r="H117" s="66"/>
      <c r="I117" s="66"/>
      <c r="J117" s="66"/>
      <c r="K117" s="66"/>
      <c r="L117" s="66"/>
      <c r="M117" s="66"/>
      <c r="N117" s="66"/>
      <c r="O117" s="597"/>
      <c r="P117" s="66"/>
      <c r="Q117" s="135"/>
      <c r="R117" s="64">
        <f t="shared" si="185"/>
        <v>1</v>
      </c>
      <c r="S117" s="820"/>
      <c r="T117" s="833"/>
      <c r="U117" s="820"/>
      <c r="V117" s="833"/>
      <c r="W117" s="820"/>
      <c r="X117" s="833"/>
      <c r="Y117" s="339"/>
      <c r="Z117" s="789">
        <f t="shared" si="191"/>
        <v>0</v>
      </c>
      <c r="AA117" s="790"/>
      <c r="AB117" s="789">
        <f t="shared" si="192"/>
        <v>0</v>
      </c>
      <c r="AC117" s="790"/>
      <c r="AD117" s="789">
        <f t="shared" si="186"/>
        <v>0</v>
      </c>
      <c r="AE117" s="790"/>
      <c r="AF117" s="277">
        <f t="shared" si="193"/>
        <v>0</v>
      </c>
      <c r="AG117" s="812"/>
      <c r="AH117" s="813"/>
      <c r="AI117" s="812"/>
      <c r="AJ117" s="813"/>
      <c r="AK117" s="812"/>
      <c r="AL117" s="813"/>
      <c r="AM117" s="331"/>
      <c r="AN117" s="781"/>
      <c r="AO117" s="782"/>
      <c r="AP117" s="781"/>
      <c r="AQ117" s="782"/>
      <c r="AR117" s="781"/>
      <c r="AS117" s="782"/>
      <c r="AT117" s="332"/>
      <c r="AU117" s="834"/>
      <c r="AV117" s="835"/>
      <c r="AW117" s="834"/>
      <c r="AX117" s="835"/>
      <c r="AY117" s="834"/>
      <c r="AZ117" s="835"/>
      <c r="BA117" s="333"/>
      <c r="BB117" s="311">
        <f t="shared" si="187"/>
        <v>0</v>
      </c>
      <c r="BC117" s="311">
        <f t="shared" si="188"/>
        <v>0</v>
      </c>
      <c r="BD117" s="311">
        <f t="shared" si="189"/>
        <v>0</v>
      </c>
      <c r="BE117" s="301">
        <f t="shared" si="190"/>
        <v>0</v>
      </c>
    </row>
    <row r="118" spans="1:57" s="50" customFormat="1" ht="15" customHeight="1">
      <c r="A118" s="72"/>
      <c r="B118" s="72"/>
      <c r="C118" s="71" t="s">
        <v>54</v>
      </c>
      <c r="D118" s="667"/>
      <c r="E118" s="66"/>
      <c r="F118" s="66"/>
      <c r="G118" s="66"/>
      <c r="H118" s="66"/>
      <c r="I118" s="66"/>
      <c r="J118" s="66"/>
      <c r="K118" s="66"/>
      <c r="L118" s="66"/>
      <c r="M118" s="66"/>
      <c r="N118" s="66"/>
      <c r="O118" s="597"/>
      <c r="P118" s="66"/>
      <c r="Q118" s="135"/>
      <c r="R118" s="64">
        <f t="shared" si="185"/>
        <v>1.1000000000000001</v>
      </c>
      <c r="S118" s="820"/>
      <c r="T118" s="833"/>
      <c r="U118" s="820"/>
      <c r="V118" s="833"/>
      <c r="W118" s="820"/>
      <c r="X118" s="833"/>
      <c r="Y118" s="339"/>
      <c r="Z118" s="789">
        <f t="shared" si="191"/>
        <v>0</v>
      </c>
      <c r="AA118" s="790"/>
      <c r="AB118" s="789">
        <f t="shared" si="192"/>
        <v>0</v>
      </c>
      <c r="AC118" s="790"/>
      <c r="AD118" s="789">
        <f t="shared" si="186"/>
        <v>0</v>
      </c>
      <c r="AE118" s="790"/>
      <c r="AF118" s="277">
        <f t="shared" si="193"/>
        <v>0</v>
      </c>
      <c r="AG118" s="812"/>
      <c r="AH118" s="813"/>
      <c r="AI118" s="812"/>
      <c r="AJ118" s="813"/>
      <c r="AK118" s="812"/>
      <c r="AL118" s="813"/>
      <c r="AM118" s="331"/>
      <c r="AN118" s="781"/>
      <c r="AO118" s="782"/>
      <c r="AP118" s="781"/>
      <c r="AQ118" s="782"/>
      <c r="AR118" s="781"/>
      <c r="AS118" s="782"/>
      <c r="AT118" s="332"/>
      <c r="AU118" s="834"/>
      <c r="AV118" s="835"/>
      <c r="AW118" s="834"/>
      <c r="AX118" s="835"/>
      <c r="AY118" s="834"/>
      <c r="AZ118" s="835"/>
      <c r="BA118" s="333"/>
      <c r="BB118" s="311">
        <f t="shared" si="187"/>
        <v>0</v>
      </c>
      <c r="BC118" s="311">
        <f t="shared" si="188"/>
        <v>0</v>
      </c>
      <c r="BD118" s="311">
        <f t="shared" si="189"/>
        <v>0</v>
      </c>
      <c r="BE118" s="301">
        <f t="shared" si="190"/>
        <v>0</v>
      </c>
    </row>
    <row r="119" spans="1:57" s="50" customFormat="1" ht="15" customHeight="1">
      <c r="A119" s="72"/>
      <c r="B119" s="72"/>
      <c r="C119" s="71" t="s">
        <v>350</v>
      </c>
      <c r="D119" s="667" t="s">
        <v>373</v>
      </c>
      <c r="E119" s="66"/>
      <c r="F119" s="66"/>
      <c r="G119" s="66"/>
      <c r="H119" s="66"/>
      <c r="I119" s="66"/>
      <c r="J119" s="66"/>
      <c r="K119" s="66"/>
      <c r="L119" s="66"/>
      <c r="M119" s="66"/>
      <c r="N119" s="66"/>
      <c r="O119" s="597"/>
      <c r="P119" s="66"/>
      <c r="Q119" s="135"/>
      <c r="R119" s="64">
        <f t="shared" si="185"/>
        <v>1.1000000000000001</v>
      </c>
      <c r="S119" s="820"/>
      <c r="T119" s="833"/>
      <c r="U119" s="820"/>
      <c r="V119" s="833"/>
      <c r="W119" s="820"/>
      <c r="X119" s="833"/>
      <c r="Y119" s="339"/>
      <c r="Z119" s="789">
        <f t="shared" si="191"/>
        <v>0</v>
      </c>
      <c r="AA119" s="790"/>
      <c r="AB119" s="789">
        <f t="shared" si="192"/>
        <v>0</v>
      </c>
      <c r="AC119" s="790"/>
      <c r="AD119" s="789">
        <f t="shared" si="186"/>
        <v>0</v>
      </c>
      <c r="AE119" s="790"/>
      <c r="AF119" s="277">
        <f t="shared" si="193"/>
        <v>0</v>
      </c>
      <c r="AG119" s="812"/>
      <c r="AH119" s="813"/>
      <c r="AI119" s="812"/>
      <c r="AJ119" s="813"/>
      <c r="AK119" s="812"/>
      <c r="AL119" s="813"/>
      <c r="AM119" s="331"/>
      <c r="AN119" s="781"/>
      <c r="AO119" s="782"/>
      <c r="AP119" s="781"/>
      <c r="AQ119" s="782"/>
      <c r="AR119" s="781"/>
      <c r="AS119" s="782"/>
      <c r="AT119" s="332"/>
      <c r="AU119" s="834"/>
      <c r="AV119" s="835"/>
      <c r="AW119" s="834"/>
      <c r="AX119" s="835"/>
      <c r="AY119" s="834"/>
      <c r="AZ119" s="835"/>
      <c r="BA119" s="333"/>
      <c r="BB119" s="311">
        <f t="shared" si="187"/>
        <v>0</v>
      </c>
      <c r="BC119" s="311">
        <f t="shared" si="188"/>
        <v>0</v>
      </c>
      <c r="BD119" s="311">
        <f t="shared" si="189"/>
        <v>0</v>
      </c>
      <c r="BE119" s="301">
        <f t="shared" si="190"/>
        <v>0</v>
      </c>
    </row>
    <row r="120" spans="1:57" s="50" customFormat="1" ht="15" customHeight="1">
      <c r="A120" s="72"/>
      <c r="B120" s="72"/>
      <c r="C120" s="71" t="s">
        <v>262</v>
      </c>
      <c r="D120" s="667"/>
      <c r="E120" s="66"/>
      <c r="F120" s="66"/>
      <c r="G120" s="66"/>
      <c r="H120" s="66"/>
      <c r="I120" s="66"/>
      <c r="J120" s="66"/>
      <c r="K120" s="66"/>
      <c r="L120" s="66"/>
      <c r="M120" s="66"/>
      <c r="N120" s="66"/>
      <c r="O120" s="597"/>
      <c r="P120" s="66"/>
      <c r="Q120" s="135"/>
      <c r="R120" s="64">
        <f t="shared" si="185"/>
        <v>1</v>
      </c>
      <c r="S120" s="820"/>
      <c r="T120" s="833"/>
      <c r="U120" s="820"/>
      <c r="V120" s="833"/>
      <c r="W120" s="820"/>
      <c r="X120" s="833"/>
      <c r="Y120" s="339"/>
      <c r="Z120" s="789">
        <f t="shared" si="191"/>
        <v>0</v>
      </c>
      <c r="AA120" s="790"/>
      <c r="AB120" s="789">
        <f t="shared" si="192"/>
        <v>0</v>
      </c>
      <c r="AC120" s="790"/>
      <c r="AD120" s="789">
        <f t="shared" si="186"/>
        <v>0</v>
      </c>
      <c r="AE120" s="790"/>
      <c r="AF120" s="277">
        <f t="shared" si="193"/>
        <v>0</v>
      </c>
      <c r="AG120" s="812"/>
      <c r="AH120" s="813"/>
      <c r="AI120" s="812"/>
      <c r="AJ120" s="813"/>
      <c r="AK120" s="812"/>
      <c r="AL120" s="813"/>
      <c r="AM120" s="331"/>
      <c r="AN120" s="781"/>
      <c r="AO120" s="782"/>
      <c r="AP120" s="781"/>
      <c r="AQ120" s="782"/>
      <c r="AR120" s="781"/>
      <c r="AS120" s="782"/>
      <c r="AT120" s="332"/>
      <c r="AU120" s="834"/>
      <c r="AV120" s="835"/>
      <c r="AW120" s="834"/>
      <c r="AX120" s="835"/>
      <c r="AY120" s="834"/>
      <c r="AZ120" s="835"/>
      <c r="BA120" s="333"/>
      <c r="BB120" s="311">
        <f t="shared" si="187"/>
        <v>0</v>
      </c>
      <c r="BC120" s="311">
        <f t="shared" si="188"/>
        <v>0</v>
      </c>
      <c r="BD120" s="311">
        <f t="shared" si="189"/>
        <v>0</v>
      </c>
      <c r="BE120" s="301">
        <f t="shared" si="190"/>
        <v>0</v>
      </c>
    </row>
    <row r="121" spans="1:57" s="50" customFormat="1" ht="15" customHeight="1">
      <c r="A121" s="72"/>
      <c r="B121" s="72"/>
      <c r="C121" s="71" t="s">
        <v>28</v>
      </c>
      <c r="D121" s="667"/>
      <c r="E121" s="66"/>
      <c r="F121" s="66"/>
      <c r="G121" s="66"/>
      <c r="H121" s="66"/>
      <c r="I121" s="66"/>
      <c r="J121" s="66"/>
      <c r="K121" s="66"/>
      <c r="L121" s="66"/>
      <c r="M121" s="66"/>
      <c r="N121" s="66"/>
      <c r="O121" s="597"/>
      <c r="P121" s="66"/>
      <c r="Q121" s="135"/>
      <c r="R121" s="64">
        <f t="shared" si="185"/>
        <v>1</v>
      </c>
      <c r="S121" s="820"/>
      <c r="T121" s="833"/>
      <c r="U121" s="820"/>
      <c r="V121" s="833"/>
      <c r="W121" s="820"/>
      <c r="X121" s="833"/>
      <c r="Y121" s="339"/>
      <c r="Z121" s="789">
        <f t="shared" si="191"/>
        <v>0</v>
      </c>
      <c r="AA121" s="790"/>
      <c r="AB121" s="789">
        <f t="shared" si="192"/>
        <v>0</v>
      </c>
      <c r="AC121" s="790"/>
      <c r="AD121" s="789">
        <f t="shared" si="186"/>
        <v>0</v>
      </c>
      <c r="AE121" s="790"/>
      <c r="AF121" s="277">
        <f t="shared" si="193"/>
        <v>0</v>
      </c>
      <c r="AG121" s="812"/>
      <c r="AH121" s="813"/>
      <c r="AI121" s="812"/>
      <c r="AJ121" s="813"/>
      <c r="AK121" s="812"/>
      <c r="AL121" s="813"/>
      <c r="AM121" s="331"/>
      <c r="AN121" s="781"/>
      <c r="AO121" s="782"/>
      <c r="AP121" s="781"/>
      <c r="AQ121" s="782"/>
      <c r="AR121" s="781"/>
      <c r="AS121" s="782"/>
      <c r="AT121" s="332"/>
      <c r="AU121" s="834"/>
      <c r="AV121" s="835"/>
      <c r="AW121" s="834"/>
      <c r="AX121" s="835"/>
      <c r="AY121" s="834"/>
      <c r="AZ121" s="835"/>
      <c r="BA121" s="333"/>
      <c r="BB121" s="311">
        <f t="shared" si="187"/>
        <v>0</v>
      </c>
      <c r="BC121" s="311">
        <f t="shared" si="188"/>
        <v>0</v>
      </c>
      <c r="BD121" s="311">
        <f t="shared" si="189"/>
        <v>0</v>
      </c>
      <c r="BE121" s="301">
        <f t="shared" si="190"/>
        <v>0</v>
      </c>
    </row>
    <row r="122" spans="1:57" s="50" customFormat="1" ht="15" customHeight="1">
      <c r="A122" s="72"/>
      <c r="B122" s="72"/>
      <c r="C122" s="71" t="s">
        <v>54</v>
      </c>
      <c r="D122" s="667"/>
      <c r="E122" s="66"/>
      <c r="F122" s="66"/>
      <c r="G122" s="66"/>
      <c r="H122" s="66"/>
      <c r="I122" s="66"/>
      <c r="J122" s="66"/>
      <c r="K122" s="66"/>
      <c r="L122" s="66"/>
      <c r="M122" s="66"/>
      <c r="N122" s="66"/>
      <c r="O122" s="597"/>
      <c r="P122" s="66"/>
      <c r="Q122" s="135"/>
      <c r="R122" s="64">
        <f t="shared" si="185"/>
        <v>1.1000000000000001</v>
      </c>
      <c r="S122" s="820"/>
      <c r="T122" s="833"/>
      <c r="U122" s="820"/>
      <c r="V122" s="833"/>
      <c r="W122" s="820"/>
      <c r="X122" s="833"/>
      <c r="Y122" s="339"/>
      <c r="Z122" s="789">
        <f t="shared" si="191"/>
        <v>0</v>
      </c>
      <c r="AA122" s="790"/>
      <c r="AB122" s="789">
        <f t="shared" si="192"/>
        <v>0</v>
      </c>
      <c r="AC122" s="790"/>
      <c r="AD122" s="789">
        <f t="shared" si="186"/>
        <v>0</v>
      </c>
      <c r="AE122" s="790"/>
      <c r="AF122" s="277">
        <f t="shared" si="193"/>
        <v>0</v>
      </c>
      <c r="AG122" s="812"/>
      <c r="AH122" s="813"/>
      <c r="AI122" s="812"/>
      <c r="AJ122" s="813"/>
      <c r="AK122" s="812"/>
      <c r="AL122" s="813"/>
      <c r="AM122" s="331"/>
      <c r="AN122" s="781"/>
      <c r="AO122" s="782"/>
      <c r="AP122" s="781"/>
      <c r="AQ122" s="782"/>
      <c r="AR122" s="781"/>
      <c r="AS122" s="782"/>
      <c r="AT122" s="332"/>
      <c r="AU122" s="834"/>
      <c r="AV122" s="835"/>
      <c r="AW122" s="834"/>
      <c r="AX122" s="835"/>
      <c r="AY122" s="834"/>
      <c r="AZ122" s="835"/>
      <c r="BA122" s="333"/>
      <c r="BB122" s="311">
        <f t="shared" si="187"/>
        <v>0</v>
      </c>
      <c r="BC122" s="311">
        <f t="shared" si="188"/>
        <v>0</v>
      </c>
      <c r="BD122" s="311">
        <f t="shared" si="189"/>
        <v>0</v>
      </c>
      <c r="BE122" s="301">
        <f t="shared" si="190"/>
        <v>0</v>
      </c>
    </row>
    <row r="123" spans="1:57" s="50" customFormat="1" ht="15" customHeight="1">
      <c r="A123" s="72"/>
      <c r="B123" s="72"/>
      <c r="C123" s="71" t="s">
        <v>350</v>
      </c>
      <c r="D123" s="667" t="s">
        <v>373</v>
      </c>
      <c r="E123" s="66"/>
      <c r="F123" s="66"/>
      <c r="G123" s="66"/>
      <c r="H123" s="66"/>
      <c r="I123" s="66"/>
      <c r="J123" s="66"/>
      <c r="K123" s="66"/>
      <c r="L123" s="66"/>
      <c r="M123" s="66"/>
      <c r="N123" s="66"/>
      <c r="O123" s="597"/>
      <c r="P123" s="66"/>
      <c r="Q123" s="135"/>
      <c r="R123" s="64">
        <f t="shared" si="185"/>
        <v>1.1000000000000001</v>
      </c>
      <c r="S123" s="820"/>
      <c r="T123" s="833"/>
      <c r="U123" s="820"/>
      <c r="V123" s="833"/>
      <c r="W123" s="820"/>
      <c r="X123" s="833"/>
      <c r="Y123" s="339"/>
      <c r="Z123" s="789">
        <f t="shared" si="191"/>
        <v>0</v>
      </c>
      <c r="AA123" s="790"/>
      <c r="AB123" s="789">
        <f t="shared" si="192"/>
        <v>0</v>
      </c>
      <c r="AC123" s="790"/>
      <c r="AD123" s="789">
        <f t="shared" si="186"/>
        <v>0</v>
      </c>
      <c r="AE123" s="790"/>
      <c r="AF123" s="277">
        <f t="shared" si="193"/>
        <v>0</v>
      </c>
      <c r="AG123" s="812"/>
      <c r="AH123" s="813"/>
      <c r="AI123" s="812"/>
      <c r="AJ123" s="813"/>
      <c r="AK123" s="812"/>
      <c r="AL123" s="813"/>
      <c r="AM123" s="331"/>
      <c r="AN123" s="781"/>
      <c r="AO123" s="782"/>
      <c r="AP123" s="781"/>
      <c r="AQ123" s="782"/>
      <c r="AR123" s="781"/>
      <c r="AS123" s="782"/>
      <c r="AT123" s="332"/>
      <c r="AU123" s="834"/>
      <c r="AV123" s="835"/>
      <c r="AW123" s="834"/>
      <c r="AX123" s="835"/>
      <c r="AY123" s="834"/>
      <c r="AZ123" s="835"/>
      <c r="BA123" s="333"/>
      <c r="BB123" s="311">
        <f t="shared" si="187"/>
        <v>0</v>
      </c>
      <c r="BC123" s="311">
        <f t="shared" si="188"/>
        <v>0</v>
      </c>
      <c r="BD123" s="311">
        <f t="shared" si="189"/>
        <v>0</v>
      </c>
      <c r="BE123" s="301">
        <f t="shared" si="190"/>
        <v>0</v>
      </c>
    </row>
    <row r="124" spans="1:57" s="50" customFormat="1" ht="15" customHeight="1">
      <c r="A124" s="72"/>
      <c r="B124" s="72"/>
      <c r="C124" s="71" t="s">
        <v>262</v>
      </c>
      <c r="D124" s="667"/>
      <c r="E124" s="66"/>
      <c r="F124" s="66"/>
      <c r="G124" s="66"/>
      <c r="H124" s="66"/>
      <c r="I124" s="66"/>
      <c r="J124" s="66"/>
      <c r="K124" s="66"/>
      <c r="L124" s="66"/>
      <c r="M124" s="66"/>
      <c r="N124" s="66"/>
      <c r="O124" s="597"/>
      <c r="P124" s="66"/>
      <c r="Q124" s="135"/>
      <c r="R124" s="64">
        <f t="shared" si="185"/>
        <v>1</v>
      </c>
      <c r="S124" s="820"/>
      <c r="T124" s="833"/>
      <c r="U124" s="820"/>
      <c r="V124" s="833"/>
      <c r="W124" s="820"/>
      <c r="X124" s="833"/>
      <c r="Y124" s="339"/>
      <c r="Z124" s="789">
        <f t="shared" si="191"/>
        <v>0</v>
      </c>
      <c r="AA124" s="790"/>
      <c r="AB124" s="789">
        <f t="shared" si="192"/>
        <v>0</v>
      </c>
      <c r="AC124" s="790"/>
      <c r="AD124" s="789">
        <f t="shared" si="186"/>
        <v>0</v>
      </c>
      <c r="AE124" s="790"/>
      <c r="AF124" s="277">
        <f t="shared" si="193"/>
        <v>0</v>
      </c>
      <c r="AG124" s="812"/>
      <c r="AH124" s="813"/>
      <c r="AI124" s="812"/>
      <c r="AJ124" s="813"/>
      <c r="AK124" s="812"/>
      <c r="AL124" s="813"/>
      <c r="AM124" s="331"/>
      <c r="AN124" s="781"/>
      <c r="AO124" s="782"/>
      <c r="AP124" s="781"/>
      <c r="AQ124" s="782"/>
      <c r="AR124" s="781"/>
      <c r="AS124" s="782"/>
      <c r="AT124" s="332"/>
      <c r="AU124" s="834"/>
      <c r="AV124" s="835"/>
      <c r="AW124" s="834"/>
      <c r="AX124" s="835"/>
      <c r="AY124" s="834"/>
      <c r="AZ124" s="835"/>
      <c r="BA124" s="333"/>
      <c r="BB124" s="311">
        <f t="shared" si="187"/>
        <v>0</v>
      </c>
      <c r="BC124" s="311">
        <f t="shared" si="188"/>
        <v>0</v>
      </c>
      <c r="BD124" s="311">
        <f t="shared" si="189"/>
        <v>0</v>
      </c>
      <c r="BE124" s="301">
        <f t="shared" si="190"/>
        <v>0</v>
      </c>
    </row>
    <row r="125" spans="1:57" s="50" customFormat="1" ht="15" customHeight="1">
      <c r="A125" s="72"/>
      <c r="B125" s="72"/>
      <c r="C125" s="71" t="s">
        <v>28</v>
      </c>
      <c r="D125" s="667"/>
      <c r="E125" s="66"/>
      <c r="F125" s="66"/>
      <c r="G125" s="66"/>
      <c r="H125" s="66"/>
      <c r="I125" s="66"/>
      <c r="J125" s="66"/>
      <c r="K125" s="66"/>
      <c r="L125" s="66"/>
      <c r="M125" s="66"/>
      <c r="N125" s="66"/>
      <c r="O125" s="597"/>
      <c r="P125" s="66"/>
      <c r="Q125" s="135"/>
      <c r="R125" s="64">
        <f t="shared" si="185"/>
        <v>1</v>
      </c>
      <c r="S125" s="820"/>
      <c r="T125" s="833"/>
      <c r="U125" s="820"/>
      <c r="V125" s="833"/>
      <c r="W125" s="820"/>
      <c r="X125" s="833"/>
      <c r="Y125" s="339"/>
      <c r="Z125" s="789">
        <f t="shared" si="191"/>
        <v>0</v>
      </c>
      <c r="AA125" s="790"/>
      <c r="AB125" s="789">
        <f t="shared" si="192"/>
        <v>0</v>
      </c>
      <c r="AC125" s="790"/>
      <c r="AD125" s="789">
        <f t="shared" si="186"/>
        <v>0</v>
      </c>
      <c r="AE125" s="790"/>
      <c r="AF125" s="277">
        <f t="shared" si="193"/>
        <v>0</v>
      </c>
      <c r="AG125" s="812"/>
      <c r="AH125" s="813"/>
      <c r="AI125" s="812"/>
      <c r="AJ125" s="813"/>
      <c r="AK125" s="812"/>
      <c r="AL125" s="813"/>
      <c r="AM125" s="331"/>
      <c r="AN125" s="781"/>
      <c r="AO125" s="782"/>
      <c r="AP125" s="781"/>
      <c r="AQ125" s="782"/>
      <c r="AR125" s="781"/>
      <c r="AS125" s="782"/>
      <c r="AT125" s="332"/>
      <c r="AU125" s="834"/>
      <c r="AV125" s="835"/>
      <c r="AW125" s="834"/>
      <c r="AX125" s="835"/>
      <c r="AY125" s="834"/>
      <c r="AZ125" s="835"/>
      <c r="BA125" s="333"/>
      <c r="BB125" s="311">
        <f t="shared" si="187"/>
        <v>0</v>
      </c>
      <c r="BC125" s="311">
        <f t="shared" si="188"/>
        <v>0</v>
      </c>
      <c r="BD125" s="311">
        <f t="shared" si="189"/>
        <v>0</v>
      </c>
      <c r="BE125" s="301">
        <f t="shared" si="190"/>
        <v>0</v>
      </c>
    </row>
    <row r="126" spans="1:57" s="50" customFormat="1" ht="15" customHeight="1">
      <c r="A126" s="72"/>
      <c r="B126" s="72"/>
      <c r="C126" s="71" t="s">
        <v>54</v>
      </c>
      <c r="D126" s="667"/>
      <c r="E126" s="66"/>
      <c r="F126" s="66"/>
      <c r="G126" s="66"/>
      <c r="H126" s="66"/>
      <c r="I126" s="66"/>
      <c r="J126" s="66"/>
      <c r="K126" s="66"/>
      <c r="L126" s="66"/>
      <c r="M126" s="66"/>
      <c r="N126" s="66"/>
      <c r="O126" s="597"/>
      <c r="P126" s="66"/>
      <c r="Q126" s="135"/>
      <c r="R126" s="64">
        <f t="shared" si="185"/>
        <v>1.1000000000000001</v>
      </c>
      <c r="S126" s="820"/>
      <c r="T126" s="833"/>
      <c r="U126" s="820"/>
      <c r="V126" s="833"/>
      <c r="W126" s="820"/>
      <c r="X126" s="833"/>
      <c r="Y126" s="339"/>
      <c r="Z126" s="789">
        <f t="shared" si="191"/>
        <v>0</v>
      </c>
      <c r="AA126" s="790"/>
      <c r="AB126" s="789">
        <f t="shared" si="192"/>
        <v>0</v>
      </c>
      <c r="AC126" s="790"/>
      <c r="AD126" s="789">
        <f t="shared" si="186"/>
        <v>0</v>
      </c>
      <c r="AE126" s="790"/>
      <c r="AF126" s="277">
        <f t="shared" si="193"/>
        <v>0</v>
      </c>
      <c r="AG126" s="812"/>
      <c r="AH126" s="813"/>
      <c r="AI126" s="812"/>
      <c r="AJ126" s="813"/>
      <c r="AK126" s="812"/>
      <c r="AL126" s="813"/>
      <c r="AM126" s="331"/>
      <c r="AN126" s="781"/>
      <c r="AO126" s="782"/>
      <c r="AP126" s="781"/>
      <c r="AQ126" s="782"/>
      <c r="AR126" s="781"/>
      <c r="AS126" s="782"/>
      <c r="AT126" s="332"/>
      <c r="AU126" s="834"/>
      <c r="AV126" s="835"/>
      <c r="AW126" s="834"/>
      <c r="AX126" s="835"/>
      <c r="AY126" s="834"/>
      <c r="AZ126" s="835"/>
      <c r="BA126" s="333"/>
      <c r="BB126" s="311">
        <f t="shared" si="187"/>
        <v>0</v>
      </c>
      <c r="BC126" s="311">
        <f t="shared" si="188"/>
        <v>0</v>
      </c>
      <c r="BD126" s="311">
        <f t="shared" si="189"/>
        <v>0</v>
      </c>
      <c r="BE126" s="301">
        <f t="shared" si="190"/>
        <v>0</v>
      </c>
    </row>
    <row r="127" spans="1:57" s="50" customFormat="1" ht="15" customHeight="1">
      <c r="A127" s="72"/>
      <c r="B127" s="72"/>
      <c r="C127" s="133"/>
      <c r="D127" s="47"/>
      <c r="E127" s="82"/>
      <c r="F127" s="82"/>
      <c r="G127" s="82"/>
      <c r="H127" s="82"/>
      <c r="I127" s="82"/>
      <c r="J127" s="82"/>
      <c r="K127" s="82"/>
      <c r="L127" s="82"/>
      <c r="M127" s="82"/>
      <c r="N127" s="82"/>
      <c r="O127" s="627" t="s">
        <v>184</v>
      </c>
      <c r="P127" s="628"/>
      <c r="Q127" s="628"/>
      <c r="R127" s="629"/>
      <c r="S127" s="596"/>
      <c r="T127" s="595"/>
      <c r="U127" s="596"/>
      <c r="V127" s="595"/>
      <c r="W127" s="596"/>
      <c r="X127" s="595"/>
      <c r="Y127" s="119"/>
      <c r="Z127" s="596">
        <f>SUM(Z107:Z126)</f>
        <v>0</v>
      </c>
      <c r="AA127" s="595"/>
      <c r="AB127" s="596">
        <f>SUM(AB107:AB126)</f>
        <v>0</v>
      </c>
      <c r="AC127" s="595"/>
      <c r="AD127" s="596">
        <f>SUM(AD107:AD126)</f>
        <v>0</v>
      </c>
      <c r="AE127" s="595"/>
      <c r="AF127" s="119">
        <f>SUM(Z127:AE127)</f>
        <v>0</v>
      </c>
      <c r="AG127" s="596"/>
      <c r="AH127" s="595"/>
      <c r="AI127" s="596"/>
      <c r="AJ127" s="595"/>
      <c r="AK127" s="596"/>
      <c r="AL127" s="595"/>
      <c r="AM127" s="119"/>
      <c r="AN127" s="596"/>
      <c r="AO127" s="595"/>
      <c r="AP127" s="596"/>
      <c r="AQ127" s="595"/>
      <c r="AR127" s="596"/>
      <c r="AS127" s="595"/>
      <c r="AT127" s="119"/>
      <c r="AU127" s="596"/>
      <c r="AV127" s="595"/>
      <c r="AW127" s="596"/>
      <c r="AX127" s="595"/>
      <c r="AY127" s="596"/>
      <c r="AZ127" s="595"/>
      <c r="BA127" s="119"/>
      <c r="BB127" s="312">
        <f t="shared" ref="BB127:BD127" si="194">SUM(BB107:BB126)</f>
        <v>0</v>
      </c>
      <c r="BC127" s="312">
        <f t="shared" si="194"/>
        <v>0</v>
      </c>
      <c r="BD127" s="312">
        <f t="shared" si="194"/>
        <v>0</v>
      </c>
      <c r="BE127" s="312">
        <f t="shared" si="190"/>
        <v>0</v>
      </c>
    </row>
    <row r="128" spans="1:57" s="50" customFormat="1" ht="25.5" customHeight="1">
      <c r="A128" s="72"/>
      <c r="B128" s="72"/>
      <c r="C128" s="133"/>
      <c r="D128" s="47"/>
      <c r="E128" s="635" t="s">
        <v>461</v>
      </c>
      <c r="F128" s="635"/>
      <c r="G128" s="635"/>
      <c r="H128" s="635"/>
      <c r="I128" s="635"/>
      <c r="J128" s="635"/>
      <c r="K128" s="635"/>
      <c r="L128" s="635"/>
      <c r="M128" s="635"/>
      <c r="N128" s="635"/>
      <c r="O128" s="47"/>
      <c r="P128" s="47"/>
      <c r="Q128" s="337"/>
      <c r="R128" s="161"/>
      <c r="S128" s="162"/>
      <c r="T128" s="163"/>
      <c r="U128" s="162"/>
      <c r="V128" s="163"/>
      <c r="W128" s="162"/>
      <c r="X128" s="163"/>
      <c r="Y128" s="164"/>
      <c r="Z128" s="162"/>
      <c r="AA128" s="163"/>
      <c r="AB128" s="162"/>
      <c r="AC128" s="163"/>
      <c r="AD128" s="162"/>
      <c r="AE128" s="163"/>
      <c r="AF128" s="164"/>
      <c r="AG128" s="162"/>
      <c r="AH128" s="163"/>
      <c r="AI128" s="162"/>
      <c r="AJ128" s="163"/>
      <c r="AK128" s="162"/>
      <c r="AL128" s="163"/>
      <c r="AM128" s="164"/>
      <c r="AN128" s="162"/>
      <c r="AO128" s="163"/>
      <c r="AP128" s="162"/>
      <c r="AQ128" s="163"/>
      <c r="AR128" s="162"/>
      <c r="AS128" s="163"/>
      <c r="AT128" s="164"/>
      <c r="AU128" s="162"/>
      <c r="AV128" s="163"/>
      <c r="AW128" s="162"/>
      <c r="AX128" s="163"/>
      <c r="AY128" s="162"/>
      <c r="AZ128" s="163"/>
      <c r="BA128" s="164"/>
      <c r="BB128" s="338"/>
      <c r="BC128" s="338"/>
      <c r="BD128" s="338"/>
      <c r="BE128" s="314"/>
    </row>
    <row r="129" spans="1:57" s="50" customFormat="1" ht="36" customHeight="1">
      <c r="A129" s="72"/>
      <c r="B129" s="72"/>
      <c r="C129" s="120" t="s">
        <v>77</v>
      </c>
      <c r="D129" s="73" t="s">
        <v>182</v>
      </c>
      <c r="E129" s="465" t="str">
        <f>Z7</f>
        <v>Year 1</v>
      </c>
      <c r="F129" s="465" t="str">
        <f>AB7</f>
        <v>Year 2</v>
      </c>
      <c r="G129" s="465" t="str">
        <f>AD7</f>
        <v>Year 3</v>
      </c>
      <c r="H129" s="77"/>
      <c r="I129" s="77"/>
      <c r="J129" s="77"/>
      <c r="K129" s="77"/>
      <c r="L129" s="77"/>
      <c r="M129" s="77"/>
      <c r="N129" s="77"/>
      <c r="O129" s="75" t="s">
        <v>371</v>
      </c>
      <c r="P129" s="75" t="s">
        <v>372</v>
      </c>
      <c r="Q129" s="75" t="s">
        <v>76</v>
      </c>
      <c r="R129" s="75" t="s">
        <v>352</v>
      </c>
      <c r="S129" s="159"/>
      <c r="T129" s="128"/>
      <c r="U129" s="159"/>
      <c r="V129" s="128"/>
      <c r="W129" s="159"/>
      <c r="X129" s="128"/>
      <c r="Y129" s="129"/>
      <c r="Z129" s="159"/>
      <c r="AA129" s="128"/>
      <c r="AB129" s="159"/>
      <c r="AC129" s="128"/>
      <c r="AD129" s="159"/>
      <c r="AE129" s="128"/>
      <c r="AF129" s="129"/>
      <c r="AG129" s="159"/>
      <c r="AH129" s="128"/>
      <c r="AI129" s="159"/>
      <c r="AJ129" s="128"/>
      <c r="AK129" s="159"/>
      <c r="AL129" s="128"/>
      <c r="AM129" s="129"/>
      <c r="AN129" s="159"/>
      <c r="AO129" s="128"/>
      <c r="AP129" s="159"/>
      <c r="AQ129" s="128"/>
      <c r="AR129" s="159"/>
      <c r="AS129" s="128"/>
      <c r="AT129" s="129"/>
      <c r="AU129" s="159"/>
      <c r="AV129" s="128"/>
      <c r="AW129" s="159"/>
      <c r="AX129" s="128"/>
      <c r="AY129" s="159"/>
      <c r="AZ129" s="128"/>
      <c r="BA129" s="129"/>
      <c r="BB129" s="338"/>
      <c r="BC129" s="338"/>
      <c r="BD129" s="338"/>
      <c r="BE129" s="314"/>
    </row>
    <row r="130" spans="1:57" ht="15" customHeight="1">
      <c r="C130" s="71" t="s">
        <v>350</v>
      </c>
      <c r="D130" s="667" t="s">
        <v>373</v>
      </c>
      <c r="E130" s="66"/>
      <c r="F130" s="66"/>
      <c r="G130" s="66"/>
      <c r="H130" s="66"/>
      <c r="I130" s="66"/>
      <c r="J130" s="66"/>
      <c r="K130" s="66"/>
      <c r="L130" s="66"/>
      <c r="M130" s="66"/>
      <c r="N130" s="66"/>
      <c r="O130" s="597"/>
      <c r="P130" s="66"/>
      <c r="Q130" s="135"/>
      <c r="R130" s="64">
        <f t="shared" ref="R130:R149" si="195">VLOOKUP(C130,TravelIncrease,2,0)</f>
        <v>1.1000000000000001</v>
      </c>
      <c r="S130" s="820"/>
      <c r="T130" s="833"/>
      <c r="U130" s="820"/>
      <c r="V130" s="833"/>
      <c r="W130" s="820"/>
      <c r="X130" s="833"/>
      <c r="Y130" s="339"/>
      <c r="Z130" s="789">
        <f>$E130*$P130*$Q130</f>
        <v>0</v>
      </c>
      <c r="AA130" s="790"/>
      <c r="AB130" s="789">
        <f>$F130*$P130*$Q130*$R130</f>
        <v>0</v>
      </c>
      <c r="AC130" s="790"/>
      <c r="AD130" s="789">
        <f>$G130*$P130*$Q130*($R130^2)</f>
        <v>0</v>
      </c>
      <c r="AE130" s="790"/>
      <c r="AF130" s="277">
        <f>SUM(Z130+AB130+AD130)</f>
        <v>0</v>
      </c>
      <c r="AG130" s="812"/>
      <c r="AH130" s="813"/>
      <c r="AI130" s="812"/>
      <c r="AJ130" s="813"/>
      <c r="AK130" s="812"/>
      <c r="AL130" s="813"/>
      <c r="AM130" s="331"/>
      <c r="AN130" s="781"/>
      <c r="AO130" s="782"/>
      <c r="AP130" s="781"/>
      <c r="AQ130" s="782"/>
      <c r="AR130" s="781"/>
      <c r="AS130" s="782"/>
      <c r="AT130" s="332"/>
      <c r="AU130" s="834"/>
      <c r="AV130" s="835"/>
      <c r="AW130" s="834"/>
      <c r="AX130" s="835"/>
      <c r="AY130" s="834"/>
      <c r="AZ130" s="835"/>
      <c r="BA130" s="333"/>
      <c r="BB130" s="311">
        <f t="shared" ref="BB130:BB149" si="196">Z130</f>
        <v>0</v>
      </c>
      <c r="BC130" s="311">
        <f t="shared" ref="BC130:BC149" si="197">AB130</f>
        <v>0</v>
      </c>
      <c r="BD130" s="311">
        <f t="shared" ref="BD130:BD149" si="198">AD130</f>
        <v>0</v>
      </c>
      <c r="BE130" s="301">
        <f t="shared" ref="BE130:BE150" si="199">SUM(BB130:BD130)</f>
        <v>0</v>
      </c>
    </row>
    <row r="131" spans="1:57" ht="15" customHeight="1">
      <c r="C131" s="71" t="s">
        <v>262</v>
      </c>
      <c r="D131" s="667"/>
      <c r="E131" s="66"/>
      <c r="F131" s="66"/>
      <c r="G131" s="66"/>
      <c r="H131" s="66"/>
      <c r="I131" s="66"/>
      <c r="J131" s="66"/>
      <c r="K131" s="66"/>
      <c r="L131" s="66"/>
      <c r="M131" s="66"/>
      <c r="N131" s="66"/>
      <c r="O131" s="597"/>
      <c r="P131" s="66"/>
      <c r="Q131" s="135"/>
      <c r="R131" s="64">
        <f t="shared" si="195"/>
        <v>1</v>
      </c>
      <c r="S131" s="820"/>
      <c r="T131" s="833"/>
      <c r="U131" s="820"/>
      <c r="V131" s="833"/>
      <c r="W131" s="820"/>
      <c r="X131" s="833"/>
      <c r="Y131" s="339"/>
      <c r="Z131" s="789">
        <f t="shared" ref="Z131:Z149" si="200">$E131*$P131*$Q131</f>
        <v>0</v>
      </c>
      <c r="AA131" s="790"/>
      <c r="AB131" s="789">
        <f t="shared" ref="AB131:AB149" si="201">$F131*$P131*$Q131*$R131</f>
        <v>0</v>
      </c>
      <c r="AC131" s="790"/>
      <c r="AD131" s="789">
        <f t="shared" ref="AD131:AD149" si="202">$G131*$P131*$Q131*($R131^2)</f>
        <v>0</v>
      </c>
      <c r="AE131" s="790"/>
      <c r="AF131" s="277">
        <f t="shared" ref="AF131:AF149" si="203">SUM(Z131+AB131+AD131)</f>
        <v>0</v>
      </c>
      <c r="AG131" s="812"/>
      <c r="AH131" s="813"/>
      <c r="AI131" s="812"/>
      <c r="AJ131" s="813"/>
      <c r="AK131" s="812"/>
      <c r="AL131" s="813"/>
      <c r="AM131" s="331"/>
      <c r="AN131" s="781"/>
      <c r="AO131" s="782"/>
      <c r="AP131" s="781"/>
      <c r="AQ131" s="782"/>
      <c r="AR131" s="781"/>
      <c r="AS131" s="782"/>
      <c r="AT131" s="332"/>
      <c r="AU131" s="834"/>
      <c r="AV131" s="835"/>
      <c r="AW131" s="834"/>
      <c r="AX131" s="835"/>
      <c r="AY131" s="834"/>
      <c r="AZ131" s="835"/>
      <c r="BA131" s="333"/>
      <c r="BB131" s="311">
        <f t="shared" si="196"/>
        <v>0</v>
      </c>
      <c r="BC131" s="311">
        <f t="shared" si="197"/>
        <v>0</v>
      </c>
      <c r="BD131" s="311">
        <f t="shared" si="198"/>
        <v>0</v>
      </c>
      <c r="BE131" s="301">
        <f t="shared" si="199"/>
        <v>0</v>
      </c>
    </row>
    <row r="132" spans="1:57" ht="15" customHeight="1">
      <c r="C132" s="71" t="s">
        <v>28</v>
      </c>
      <c r="D132" s="667"/>
      <c r="E132" s="66"/>
      <c r="F132" s="66"/>
      <c r="G132" s="66"/>
      <c r="H132" s="66"/>
      <c r="I132" s="66"/>
      <c r="J132" s="66"/>
      <c r="K132" s="66"/>
      <c r="L132" s="66"/>
      <c r="M132" s="66"/>
      <c r="N132" s="66"/>
      <c r="O132" s="597"/>
      <c r="P132" s="66"/>
      <c r="Q132" s="135"/>
      <c r="R132" s="64">
        <f t="shared" si="195"/>
        <v>1</v>
      </c>
      <c r="S132" s="820"/>
      <c r="T132" s="833"/>
      <c r="U132" s="820"/>
      <c r="V132" s="833"/>
      <c r="W132" s="820"/>
      <c r="X132" s="833"/>
      <c r="Y132" s="339"/>
      <c r="Z132" s="789">
        <f t="shared" si="200"/>
        <v>0</v>
      </c>
      <c r="AA132" s="790"/>
      <c r="AB132" s="789">
        <f t="shared" si="201"/>
        <v>0</v>
      </c>
      <c r="AC132" s="790"/>
      <c r="AD132" s="789">
        <f t="shared" si="202"/>
        <v>0</v>
      </c>
      <c r="AE132" s="790"/>
      <c r="AF132" s="277">
        <f t="shared" si="203"/>
        <v>0</v>
      </c>
      <c r="AG132" s="812"/>
      <c r="AH132" s="813"/>
      <c r="AI132" s="812"/>
      <c r="AJ132" s="813"/>
      <c r="AK132" s="812"/>
      <c r="AL132" s="813"/>
      <c r="AM132" s="331"/>
      <c r="AN132" s="781"/>
      <c r="AO132" s="782"/>
      <c r="AP132" s="781"/>
      <c r="AQ132" s="782"/>
      <c r="AR132" s="781"/>
      <c r="AS132" s="782"/>
      <c r="AT132" s="332"/>
      <c r="AU132" s="834"/>
      <c r="AV132" s="835"/>
      <c r="AW132" s="834"/>
      <c r="AX132" s="835"/>
      <c r="AY132" s="834"/>
      <c r="AZ132" s="835"/>
      <c r="BA132" s="333"/>
      <c r="BB132" s="311">
        <f t="shared" si="196"/>
        <v>0</v>
      </c>
      <c r="BC132" s="311">
        <f t="shared" si="197"/>
        <v>0</v>
      </c>
      <c r="BD132" s="311">
        <f t="shared" si="198"/>
        <v>0</v>
      </c>
      <c r="BE132" s="301">
        <f t="shared" si="199"/>
        <v>0</v>
      </c>
    </row>
    <row r="133" spans="1:57" ht="15" customHeight="1">
      <c r="C133" s="71" t="s">
        <v>54</v>
      </c>
      <c r="D133" s="667"/>
      <c r="E133" s="66"/>
      <c r="F133" s="66"/>
      <c r="G133" s="66"/>
      <c r="H133" s="66"/>
      <c r="I133" s="66"/>
      <c r="J133" s="66"/>
      <c r="K133" s="66"/>
      <c r="L133" s="66"/>
      <c r="M133" s="66"/>
      <c r="N133" s="66"/>
      <c r="O133" s="597"/>
      <c r="P133" s="66"/>
      <c r="Q133" s="135"/>
      <c r="R133" s="64">
        <f t="shared" si="195"/>
        <v>1.1000000000000001</v>
      </c>
      <c r="S133" s="820"/>
      <c r="T133" s="833"/>
      <c r="U133" s="820"/>
      <c r="V133" s="833"/>
      <c r="W133" s="820"/>
      <c r="X133" s="833"/>
      <c r="Y133" s="339"/>
      <c r="Z133" s="789">
        <f t="shared" si="200"/>
        <v>0</v>
      </c>
      <c r="AA133" s="790"/>
      <c r="AB133" s="789">
        <f t="shared" si="201"/>
        <v>0</v>
      </c>
      <c r="AC133" s="790"/>
      <c r="AD133" s="789">
        <f t="shared" si="202"/>
        <v>0</v>
      </c>
      <c r="AE133" s="790"/>
      <c r="AF133" s="277">
        <f t="shared" si="203"/>
        <v>0</v>
      </c>
      <c r="AG133" s="812"/>
      <c r="AH133" s="813"/>
      <c r="AI133" s="812"/>
      <c r="AJ133" s="813"/>
      <c r="AK133" s="812"/>
      <c r="AL133" s="813"/>
      <c r="AM133" s="331"/>
      <c r="AN133" s="781"/>
      <c r="AO133" s="782"/>
      <c r="AP133" s="781"/>
      <c r="AQ133" s="782"/>
      <c r="AR133" s="781"/>
      <c r="AS133" s="782"/>
      <c r="AT133" s="332"/>
      <c r="AU133" s="834"/>
      <c r="AV133" s="835"/>
      <c r="AW133" s="834"/>
      <c r="AX133" s="835"/>
      <c r="AY133" s="834"/>
      <c r="AZ133" s="835"/>
      <c r="BA133" s="333"/>
      <c r="BB133" s="311">
        <f t="shared" si="196"/>
        <v>0</v>
      </c>
      <c r="BC133" s="311">
        <f t="shared" si="197"/>
        <v>0</v>
      </c>
      <c r="BD133" s="311">
        <f t="shared" si="198"/>
        <v>0</v>
      </c>
      <c r="BE133" s="301">
        <f t="shared" si="199"/>
        <v>0</v>
      </c>
    </row>
    <row r="134" spans="1:57" ht="15" customHeight="1">
      <c r="C134" s="71" t="s">
        <v>350</v>
      </c>
      <c r="D134" s="667" t="s">
        <v>373</v>
      </c>
      <c r="E134" s="66"/>
      <c r="F134" s="66"/>
      <c r="G134" s="66"/>
      <c r="H134" s="66"/>
      <c r="I134" s="66"/>
      <c r="J134" s="66"/>
      <c r="K134" s="66"/>
      <c r="L134" s="66"/>
      <c r="M134" s="66"/>
      <c r="N134" s="66"/>
      <c r="O134" s="597"/>
      <c r="P134" s="66"/>
      <c r="Q134" s="135"/>
      <c r="R134" s="64">
        <f t="shared" si="195"/>
        <v>1.1000000000000001</v>
      </c>
      <c r="S134" s="820"/>
      <c r="T134" s="833"/>
      <c r="U134" s="820"/>
      <c r="V134" s="833"/>
      <c r="W134" s="820"/>
      <c r="X134" s="833"/>
      <c r="Y134" s="339"/>
      <c r="Z134" s="789">
        <f t="shared" si="200"/>
        <v>0</v>
      </c>
      <c r="AA134" s="790"/>
      <c r="AB134" s="789">
        <f t="shared" si="201"/>
        <v>0</v>
      </c>
      <c r="AC134" s="790"/>
      <c r="AD134" s="789">
        <f t="shared" si="202"/>
        <v>0</v>
      </c>
      <c r="AE134" s="790"/>
      <c r="AF134" s="277">
        <f t="shared" si="203"/>
        <v>0</v>
      </c>
      <c r="AG134" s="812"/>
      <c r="AH134" s="813"/>
      <c r="AI134" s="812"/>
      <c r="AJ134" s="813"/>
      <c r="AK134" s="812"/>
      <c r="AL134" s="813"/>
      <c r="AM134" s="331"/>
      <c r="AN134" s="781"/>
      <c r="AO134" s="782"/>
      <c r="AP134" s="781"/>
      <c r="AQ134" s="782"/>
      <c r="AR134" s="781"/>
      <c r="AS134" s="782"/>
      <c r="AT134" s="332"/>
      <c r="AU134" s="834"/>
      <c r="AV134" s="835"/>
      <c r="AW134" s="834"/>
      <c r="AX134" s="835"/>
      <c r="AY134" s="834"/>
      <c r="AZ134" s="835"/>
      <c r="BA134" s="333"/>
      <c r="BB134" s="311">
        <f t="shared" si="196"/>
        <v>0</v>
      </c>
      <c r="BC134" s="311">
        <f t="shared" si="197"/>
        <v>0</v>
      </c>
      <c r="BD134" s="311">
        <f t="shared" si="198"/>
        <v>0</v>
      </c>
      <c r="BE134" s="301">
        <f t="shared" si="199"/>
        <v>0</v>
      </c>
    </row>
    <row r="135" spans="1:57" ht="15" customHeight="1">
      <c r="C135" s="71" t="s">
        <v>262</v>
      </c>
      <c r="D135" s="667"/>
      <c r="E135" s="66"/>
      <c r="F135" s="66"/>
      <c r="G135" s="66"/>
      <c r="H135" s="66"/>
      <c r="I135" s="66"/>
      <c r="J135" s="66"/>
      <c r="K135" s="66"/>
      <c r="L135" s="66"/>
      <c r="M135" s="66"/>
      <c r="N135" s="66"/>
      <c r="O135" s="597"/>
      <c r="P135" s="66"/>
      <c r="Q135" s="135"/>
      <c r="R135" s="64">
        <f t="shared" si="195"/>
        <v>1</v>
      </c>
      <c r="S135" s="820"/>
      <c r="T135" s="833"/>
      <c r="U135" s="820"/>
      <c r="V135" s="833"/>
      <c r="W135" s="820"/>
      <c r="X135" s="833"/>
      <c r="Y135" s="339"/>
      <c r="Z135" s="789">
        <f t="shared" si="200"/>
        <v>0</v>
      </c>
      <c r="AA135" s="790"/>
      <c r="AB135" s="789">
        <f t="shared" si="201"/>
        <v>0</v>
      </c>
      <c r="AC135" s="790"/>
      <c r="AD135" s="789">
        <f t="shared" si="202"/>
        <v>0</v>
      </c>
      <c r="AE135" s="790"/>
      <c r="AF135" s="277">
        <f t="shared" si="203"/>
        <v>0</v>
      </c>
      <c r="AG135" s="812"/>
      <c r="AH135" s="813"/>
      <c r="AI135" s="812"/>
      <c r="AJ135" s="813"/>
      <c r="AK135" s="812"/>
      <c r="AL135" s="813"/>
      <c r="AM135" s="331"/>
      <c r="AN135" s="781"/>
      <c r="AO135" s="782"/>
      <c r="AP135" s="781"/>
      <c r="AQ135" s="782"/>
      <c r="AR135" s="781"/>
      <c r="AS135" s="782"/>
      <c r="AT135" s="332"/>
      <c r="AU135" s="834"/>
      <c r="AV135" s="835"/>
      <c r="AW135" s="834"/>
      <c r="AX135" s="835"/>
      <c r="AY135" s="834"/>
      <c r="AZ135" s="835"/>
      <c r="BA135" s="333"/>
      <c r="BB135" s="311">
        <f t="shared" si="196"/>
        <v>0</v>
      </c>
      <c r="BC135" s="311">
        <f t="shared" si="197"/>
        <v>0</v>
      </c>
      <c r="BD135" s="311">
        <f t="shared" si="198"/>
        <v>0</v>
      </c>
      <c r="BE135" s="301">
        <f t="shared" si="199"/>
        <v>0</v>
      </c>
    </row>
    <row r="136" spans="1:57" ht="15" customHeight="1">
      <c r="C136" s="71" t="s">
        <v>28</v>
      </c>
      <c r="D136" s="667"/>
      <c r="E136" s="66"/>
      <c r="F136" s="66"/>
      <c r="G136" s="66"/>
      <c r="H136" s="66"/>
      <c r="I136" s="66"/>
      <c r="J136" s="66"/>
      <c r="K136" s="66"/>
      <c r="L136" s="66"/>
      <c r="M136" s="66"/>
      <c r="N136" s="66"/>
      <c r="O136" s="597"/>
      <c r="P136" s="66"/>
      <c r="Q136" s="135"/>
      <c r="R136" s="64">
        <f t="shared" si="195"/>
        <v>1</v>
      </c>
      <c r="S136" s="820"/>
      <c r="T136" s="833"/>
      <c r="U136" s="820"/>
      <c r="V136" s="833"/>
      <c r="W136" s="820"/>
      <c r="X136" s="833"/>
      <c r="Y136" s="339"/>
      <c r="Z136" s="789">
        <f t="shared" si="200"/>
        <v>0</v>
      </c>
      <c r="AA136" s="790"/>
      <c r="AB136" s="789">
        <f t="shared" si="201"/>
        <v>0</v>
      </c>
      <c r="AC136" s="790"/>
      <c r="AD136" s="789">
        <f t="shared" si="202"/>
        <v>0</v>
      </c>
      <c r="AE136" s="790"/>
      <c r="AF136" s="277">
        <f t="shared" si="203"/>
        <v>0</v>
      </c>
      <c r="AG136" s="812"/>
      <c r="AH136" s="813"/>
      <c r="AI136" s="812"/>
      <c r="AJ136" s="813"/>
      <c r="AK136" s="812"/>
      <c r="AL136" s="813"/>
      <c r="AM136" s="331"/>
      <c r="AN136" s="781"/>
      <c r="AO136" s="782"/>
      <c r="AP136" s="781"/>
      <c r="AQ136" s="782"/>
      <c r="AR136" s="781"/>
      <c r="AS136" s="782"/>
      <c r="AT136" s="332"/>
      <c r="AU136" s="834"/>
      <c r="AV136" s="835"/>
      <c r="AW136" s="834"/>
      <c r="AX136" s="835"/>
      <c r="AY136" s="834"/>
      <c r="AZ136" s="835"/>
      <c r="BA136" s="333"/>
      <c r="BB136" s="311">
        <f t="shared" si="196"/>
        <v>0</v>
      </c>
      <c r="BC136" s="311">
        <f t="shared" si="197"/>
        <v>0</v>
      </c>
      <c r="BD136" s="311">
        <f t="shared" si="198"/>
        <v>0</v>
      </c>
      <c r="BE136" s="301">
        <f t="shared" si="199"/>
        <v>0</v>
      </c>
    </row>
    <row r="137" spans="1:57" ht="15" customHeight="1">
      <c r="C137" s="71" t="s">
        <v>54</v>
      </c>
      <c r="D137" s="667"/>
      <c r="E137" s="66"/>
      <c r="F137" s="66"/>
      <c r="G137" s="66"/>
      <c r="H137" s="66"/>
      <c r="I137" s="66"/>
      <c r="J137" s="66"/>
      <c r="K137" s="66"/>
      <c r="L137" s="66"/>
      <c r="M137" s="66"/>
      <c r="N137" s="66"/>
      <c r="O137" s="597"/>
      <c r="P137" s="66"/>
      <c r="Q137" s="135"/>
      <c r="R137" s="64">
        <f t="shared" si="195"/>
        <v>1.1000000000000001</v>
      </c>
      <c r="S137" s="820"/>
      <c r="T137" s="833"/>
      <c r="U137" s="820"/>
      <c r="V137" s="833"/>
      <c r="W137" s="820"/>
      <c r="X137" s="833"/>
      <c r="Y137" s="339"/>
      <c r="Z137" s="789">
        <f t="shared" si="200"/>
        <v>0</v>
      </c>
      <c r="AA137" s="790"/>
      <c r="AB137" s="789">
        <f t="shared" si="201"/>
        <v>0</v>
      </c>
      <c r="AC137" s="790"/>
      <c r="AD137" s="789">
        <f t="shared" si="202"/>
        <v>0</v>
      </c>
      <c r="AE137" s="790"/>
      <c r="AF137" s="277">
        <f t="shared" si="203"/>
        <v>0</v>
      </c>
      <c r="AG137" s="812"/>
      <c r="AH137" s="813"/>
      <c r="AI137" s="812"/>
      <c r="AJ137" s="813"/>
      <c r="AK137" s="812"/>
      <c r="AL137" s="813"/>
      <c r="AM137" s="331"/>
      <c r="AN137" s="781"/>
      <c r="AO137" s="782"/>
      <c r="AP137" s="781"/>
      <c r="AQ137" s="782"/>
      <c r="AR137" s="781"/>
      <c r="AS137" s="782"/>
      <c r="AT137" s="332"/>
      <c r="AU137" s="834"/>
      <c r="AV137" s="835"/>
      <c r="AW137" s="834"/>
      <c r="AX137" s="835"/>
      <c r="AY137" s="834"/>
      <c r="AZ137" s="835"/>
      <c r="BA137" s="333"/>
      <c r="BB137" s="311">
        <f t="shared" si="196"/>
        <v>0</v>
      </c>
      <c r="BC137" s="311">
        <f t="shared" si="197"/>
        <v>0</v>
      </c>
      <c r="BD137" s="311">
        <f t="shared" si="198"/>
        <v>0</v>
      </c>
      <c r="BE137" s="301">
        <f t="shared" si="199"/>
        <v>0</v>
      </c>
    </row>
    <row r="138" spans="1:57" ht="15" customHeight="1">
      <c r="C138" s="71" t="s">
        <v>350</v>
      </c>
      <c r="D138" s="667" t="s">
        <v>373</v>
      </c>
      <c r="E138" s="66"/>
      <c r="F138" s="66"/>
      <c r="G138" s="66"/>
      <c r="H138" s="66"/>
      <c r="I138" s="66"/>
      <c r="J138" s="66"/>
      <c r="K138" s="66"/>
      <c r="L138" s="66"/>
      <c r="M138" s="66"/>
      <c r="N138" s="66"/>
      <c r="O138" s="597"/>
      <c r="P138" s="66"/>
      <c r="Q138" s="135"/>
      <c r="R138" s="64">
        <f t="shared" si="195"/>
        <v>1.1000000000000001</v>
      </c>
      <c r="S138" s="820"/>
      <c r="T138" s="833"/>
      <c r="U138" s="820"/>
      <c r="V138" s="833"/>
      <c r="W138" s="820"/>
      <c r="X138" s="833"/>
      <c r="Y138" s="339"/>
      <c r="Z138" s="789">
        <f t="shared" si="200"/>
        <v>0</v>
      </c>
      <c r="AA138" s="790"/>
      <c r="AB138" s="789">
        <f t="shared" si="201"/>
        <v>0</v>
      </c>
      <c r="AC138" s="790"/>
      <c r="AD138" s="789">
        <f t="shared" si="202"/>
        <v>0</v>
      </c>
      <c r="AE138" s="790"/>
      <c r="AF138" s="277">
        <f t="shared" si="203"/>
        <v>0</v>
      </c>
      <c r="AG138" s="812"/>
      <c r="AH138" s="813"/>
      <c r="AI138" s="812"/>
      <c r="AJ138" s="813"/>
      <c r="AK138" s="812"/>
      <c r="AL138" s="813"/>
      <c r="AM138" s="331"/>
      <c r="AN138" s="781"/>
      <c r="AO138" s="782"/>
      <c r="AP138" s="781"/>
      <c r="AQ138" s="782"/>
      <c r="AR138" s="781"/>
      <c r="AS138" s="782"/>
      <c r="AT138" s="332"/>
      <c r="AU138" s="834"/>
      <c r="AV138" s="835"/>
      <c r="AW138" s="834"/>
      <c r="AX138" s="835"/>
      <c r="AY138" s="834"/>
      <c r="AZ138" s="835"/>
      <c r="BA138" s="333"/>
      <c r="BB138" s="311">
        <f t="shared" si="196"/>
        <v>0</v>
      </c>
      <c r="BC138" s="311">
        <f t="shared" si="197"/>
        <v>0</v>
      </c>
      <c r="BD138" s="311">
        <f t="shared" si="198"/>
        <v>0</v>
      </c>
      <c r="BE138" s="301">
        <f t="shared" si="199"/>
        <v>0</v>
      </c>
    </row>
    <row r="139" spans="1:57" ht="15" customHeight="1">
      <c r="C139" s="71" t="s">
        <v>262</v>
      </c>
      <c r="D139" s="667"/>
      <c r="E139" s="66"/>
      <c r="F139" s="66"/>
      <c r="G139" s="66"/>
      <c r="H139" s="66"/>
      <c r="I139" s="66"/>
      <c r="J139" s="66"/>
      <c r="K139" s="66"/>
      <c r="L139" s="66"/>
      <c r="M139" s="66"/>
      <c r="N139" s="66"/>
      <c r="O139" s="597"/>
      <c r="P139" s="66"/>
      <c r="Q139" s="135"/>
      <c r="R139" s="64">
        <f t="shared" si="195"/>
        <v>1</v>
      </c>
      <c r="S139" s="820"/>
      <c r="T139" s="833"/>
      <c r="U139" s="820"/>
      <c r="V139" s="833"/>
      <c r="W139" s="820"/>
      <c r="X139" s="833"/>
      <c r="Y139" s="339"/>
      <c r="Z139" s="789">
        <f t="shared" si="200"/>
        <v>0</v>
      </c>
      <c r="AA139" s="790"/>
      <c r="AB139" s="789">
        <f t="shared" si="201"/>
        <v>0</v>
      </c>
      <c r="AC139" s="790"/>
      <c r="AD139" s="789">
        <f t="shared" si="202"/>
        <v>0</v>
      </c>
      <c r="AE139" s="790"/>
      <c r="AF139" s="277">
        <f t="shared" si="203"/>
        <v>0</v>
      </c>
      <c r="AG139" s="812"/>
      <c r="AH139" s="813"/>
      <c r="AI139" s="812"/>
      <c r="AJ139" s="813"/>
      <c r="AK139" s="812"/>
      <c r="AL139" s="813"/>
      <c r="AM139" s="331"/>
      <c r="AN139" s="781"/>
      <c r="AO139" s="782"/>
      <c r="AP139" s="781"/>
      <c r="AQ139" s="782"/>
      <c r="AR139" s="781"/>
      <c r="AS139" s="782"/>
      <c r="AT139" s="332"/>
      <c r="AU139" s="834"/>
      <c r="AV139" s="835"/>
      <c r="AW139" s="834"/>
      <c r="AX139" s="835"/>
      <c r="AY139" s="834"/>
      <c r="AZ139" s="835"/>
      <c r="BA139" s="333"/>
      <c r="BB139" s="311">
        <f t="shared" si="196"/>
        <v>0</v>
      </c>
      <c r="BC139" s="311">
        <f t="shared" si="197"/>
        <v>0</v>
      </c>
      <c r="BD139" s="311">
        <f t="shared" si="198"/>
        <v>0</v>
      </c>
      <c r="BE139" s="301">
        <f t="shared" si="199"/>
        <v>0</v>
      </c>
    </row>
    <row r="140" spans="1:57" ht="15" customHeight="1">
      <c r="C140" s="71" t="s">
        <v>28</v>
      </c>
      <c r="D140" s="667"/>
      <c r="E140" s="66"/>
      <c r="F140" s="66"/>
      <c r="G140" s="66"/>
      <c r="H140" s="66"/>
      <c r="I140" s="66"/>
      <c r="J140" s="66"/>
      <c r="K140" s="66"/>
      <c r="L140" s="66"/>
      <c r="M140" s="66"/>
      <c r="N140" s="66"/>
      <c r="O140" s="597"/>
      <c r="P140" s="66"/>
      <c r="Q140" s="135"/>
      <c r="R140" s="64">
        <f t="shared" si="195"/>
        <v>1</v>
      </c>
      <c r="S140" s="820"/>
      <c r="T140" s="833"/>
      <c r="U140" s="820"/>
      <c r="V140" s="833"/>
      <c r="W140" s="820"/>
      <c r="X140" s="833"/>
      <c r="Y140" s="339"/>
      <c r="Z140" s="789">
        <f t="shared" si="200"/>
        <v>0</v>
      </c>
      <c r="AA140" s="790"/>
      <c r="AB140" s="789">
        <f t="shared" si="201"/>
        <v>0</v>
      </c>
      <c r="AC140" s="790"/>
      <c r="AD140" s="789">
        <f t="shared" si="202"/>
        <v>0</v>
      </c>
      <c r="AE140" s="790"/>
      <c r="AF140" s="277">
        <f t="shared" si="203"/>
        <v>0</v>
      </c>
      <c r="AG140" s="812"/>
      <c r="AH140" s="813"/>
      <c r="AI140" s="812"/>
      <c r="AJ140" s="813"/>
      <c r="AK140" s="812"/>
      <c r="AL140" s="813"/>
      <c r="AM140" s="331"/>
      <c r="AN140" s="781"/>
      <c r="AO140" s="782"/>
      <c r="AP140" s="781"/>
      <c r="AQ140" s="782"/>
      <c r="AR140" s="781"/>
      <c r="AS140" s="782"/>
      <c r="AT140" s="332"/>
      <c r="AU140" s="834"/>
      <c r="AV140" s="835"/>
      <c r="AW140" s="834"/>
      <c r="AX140" s="835"/>
      <c r="AY140" s="834"/>
      <c r="AZ140" s="835"/>
      <c r="BA140" s="333"/>
      <c r="BB140" s="311">
        <f t="shared" si="196"/>
        <v>0</v>
      </c>
      <c r="BC140" s="311">
        <f t="shared" si="197"/>
        <v>0</v>
      </c>
      <c r="BD140" s="311">
        <f t="shared" si="198"/>
        <v>0</v>
      </c>
      <c r="BE140" s="301">
        <f t="shared" si="199"/>
        <v>0</v>
      </c>
    </row>
    <row r="141" spans="1:57" ht="15" customHeight="1">
      <c r="C141" s="71" t="s">
        <v>54</v>
      </c>
      <c r="D141" s="667"/>
      <c r="E141" s="66"/>
      <c r="F141" s="66"/>
      <c r="G141" s="66"/>
      <c r="H141" s="66"/>
      <c r="I141" s="66"/>
      <c r="J141" s="66"/>
      <c r="K141" s="66"/>
      <c r="L141" s="66"/>
      <c r="M141" s="66"/>
      <c r="N141" s="66"/>
      <c r="O141" s="597"/>
      <c r="P141" s="66"/>
      <c r="Q141" s="135"/>
      <c r="R141" s="64">
        <f t="shared" si="195"/>
        <v>1.1000000000000001</v>
      </c>
      <c r="S141" s="820"/>
      <c r="T141" s="833"/>
      <c r="U141" s="820"/>
      <c r="V141" s="833"/>
      <c r="W141" s="820"/>
      <c r="X141" s="833"/>
      <c r="Y141" s="339"/>
      <c r="Z141" s="789">
        <f t="shared" si="200"/>
        <v>0</v>
      </c>
      <c r="AA141" s="790"/>
      <c r="AB141" s="789">
        <f t="shared" si="201"/>
        <v>0</v>
      </c>
      <c r="AC141" s="790"/>
      <c r="AD141" s="789">
        <f t="shared" si="202"/>
        <v>0</v>
      </c>
      <c r="AE141" s="790"/>
      <c r="AF141" s="277">
        <f t="shared" si="203"/>
        <v>0</v>
      </c>
      <c r="AG141" s="812"/>
      <c r="AH141" s="813"/>
      <c r="AI141" s="812"/>
      <c r="AJ141" s="813"/>
      <c r="AK141" s="812"/>
      <c r="AL141" s="813"/>
      <c r="AM141" s="331"/>
      <c r="AN141" s="781"/>
      <c r="AO141" s="782"/>
      <c r="AP141" s="781"/>
      <c r="AQ141" s="782"/>
      <c r="AR141" s="781"/>
      <c r="AS141" s="782"/>
      <c r="AT141" s="332"/>
      <c r="AU141" s="834"/>
      <c r="AV141" s="835"/>
      <c r="AW141" s="834"/>
      <c r="AX141" s="835"/>
      <c r="AY141" s="834"/>
      <c r="AZ141" s="835"/>
      <c r="BA141" s="333"/>
      <c r="BB141" s="311">
        <f t="shared" si="196"/>
        <v>0</v>
      </c>
      <c r="BC141" s="311">
        <f t="shared" si="197"/>
        <v>0</v>
      </c>
      <c r="BD141" s="311">
        <f t="shared" si="198"/>
        <v>0</v>
      </c>
      <c r="BE141" s="301">
        <f t="shared" si="199"/>
        <v>0</v>
      </c>
    </row>
    <row r="142" spans="1:57" ht="15" customHeight="1">
      <c r="C142" s="71" t="s">
        <v>350</v>
      </c>
      <c r="D142" s="667" t="s">
        <v>373</v>
      </c>
      <c r="E142" s="66"/>
      <c r="F142" s="66"/>
      <c r="G142" s="66"/>
      <c r="H142" s="66"/>
      <c r="I142" s="66"/>
      <c r="J142" s="66"/>
      <c r="K142" s="66"/>
      <c r="L142" s="66"/>
      <c r="M142" s="66"/>
      <c r="N142" s="66"/>
      <c r="O142" s="597"/>
      <c r="P142" s="66"/>
      <c r="Q142" s="135"/>
      <c r="R142" s="64">
        <f t="shared" si="195"/>
        <v>1.1000000000000001</v>
      </c>
      <c r="S142" s="820"/>
      <c r="T142" s="833"/>
      <c r="U142" s="820"/>
      <c r="V142" s="833"/>
      <c r="W142" s="820"/>
      <c r="X142" s="833"/>
      <c r="Y142" s="339"/>
      <c r="Z142" s="789">
        <f t="shared" si="200"/>
        <v>0</v>
      </c>
      <c r="AA142" s="790"/>
      <c r="AB142" s="789">
        <f t="shared" si="201"/>
        <v>0</v>
      </c>
      <c r="AC142" s="790"/>
      <c r="AD142" s="789">
        <f t="shared" si="202"/>
        <v>0</v>
      </c>
      <c r="AE142" s="790"/>
      <c r="AF142" s="277">
        <f t="shared" si="203"/>
        <v>0</v>
      </c>
      <c r="AG142" s="812"/>
      <c r="AH142" s="813"/>
      <c r="AI142" s="812"/>
      <c r="AJ142" s="813"/>
      <c r="AK142" s="812"/>
      <c r="AL142" s="813"/>
      <c r="AM142" s="331"/>
      <c r="AN142" s="781"/>
      <c r="AO142" s="782"/>
      <c r="AP142" s="781"/>
      <c r="AQ142" s="782"/>
      <c r="AR142" s="781"/>
      <c r="AS142" s="782"/>
      <c r="AT142" s="332"/>
      <c r="AU142" s="834"/>
      <c r="AV142" s="835"/>
      <c r="AW142" s="834"/>
      <c r="AX142" s="835"/>
      <c r="AY142" s="834"/>
      <c r="AZ142" s="835"/>
      <c r="BA142" s="333"/>
      <c r="BB142" s="311">
        <f t="shared" si="196"/>
        <v>0</v>
      </c>
      <c r="BC142" s="311">
        <f t="shared" si="197"/>
        <v>0</v>
      </c>
      <c r="BD142" s="311">
        <f t="shared" si="198"/>
        <v>0</v>
      </c>
      <c r="BE142" s="301">
        <f t="shared" si="199"/>
        <v>0</v>
      </c>
    </row>
    <row r="143" spans="1:57" ht="15" customHeight="1">
      <c r="C143" s="71" t="s">
        <v>262</v>
      </c>
      <c r="D143" s="667"/>
      <c r="E143" s="66"/>
      <c r="F143" s="66"/>
      <c r="G143" s="66"/>
      <c r="H143" s="66"/>
      <c r="I143" s="66"/>
      <c r="J143" s="66"/>
      <c r="K143" s="66"/>
      <c r="L143" s="66"/>
      <c r="M143" s="66"/>
      <c r="N143" s="66"/>
      <c r="O143" s="597"/>
      <c r="P143" s="66"/>
      <c r="Q143" s="135"/>
      <c r="R143" s="64">
        <f t="shared" si="195"/>
        <v>1</v>
      </c>
      <c r="S143" s="820"/>
      <c r="T143" s="833"/>
      <c r="U143" s="820"/>
      <c r="V143" s="833"/>
      <c r="W143" s="820"/>
      <c r="X143" s="833"/>
      <c r="Y143" s="339"/>
      <c r="Z143" s="789">
        <f t="shared" si="200"/>
        <v>0</v>
      </c>
      <c r="AA143" s="790"/>
      <c r="AB143" s="789">
        <f t="shared" si="201"/>
        <v>0</v>
      </c>
      <c r="AC143" s="790"/>
      <c r="AD143" s="789">
        <f t="shared" si="202"/>
        <v>0</v>
      </c>
      <c r="AE143" s="790"/>
      <c r="AF143" s="277">
        <f t="shared" si="203"/>
        <v>0</v>
      </c>
      <c r="AG143" s="812"/>
      <c r="AH143" s="813"/>
      <c r="AI143" s="812"/>
      <c r="AJ143" s="813"/>
      <c r="AK143" s="812"/>
      <c r="AL143" s="813"/>
      <c r="AM143" s="331"/>
      <c r="AN143" s="781"/>
      <c r="AO143" s="782"/>
      <c r="AP143" s="781"/>
      <c r="AQ143" s="782"/>
      <c r="AR143" s="781"/>
      <c r="AS143" s="782"/>
      <c r="AT143" s="332"/>
      <c r="AU143" s="834"/>
      <c r="AV143" s="835"/>
      <c r="AW143" s="834"/>
      <c r="AX143" s="835"/>
      <c r="AY143" s="834"/>
      <c r="AZ143" s="835"/>
      <c r="BA143" s="333"/>
      <c r="BB143" s="311">
        <f t="shared" si="196"/>
        <v>0</v>
      </c>
      <c r="BC143" s="311">
        <f t="shared" si="197"/>
        <v>0</v>
      </c>
      <c r="BD143" s="311">
        <f t="shared" si="198"/>
        <v>0</v>
      </c>
      <c r="BE143" s="301">
        <f t="shared" si="199"/>
        <v>0</v>
      </c>
    </row>
    <row r="144" spans="1:57" ht="15" customHeight="1">
      <c r="C144" s="71" t="s">
        <v>28</v>
      </c>
      <c r="D144" s="667"/>
      <c r="E144" s="66"/>
      <c r="F144" s="66"/>
      <c r="G144" s="66"/>
      <c r="H144" s="66"/>
      <c r="I144" s="66"/>
      <c r="J144" s="66"/>
      <c r="K144" s="66"/>
      <c r="L144" s="66"/>
      <c r="M144" s="66"/>
      <c r="N144" s="66"/>
      <c r="O144" s="597"/>
      <c r="P144" s="66"/>
      <c r="Q144" s="135"/>
      <c r="R144" s="64">
        <f t="shared" si="195"/>
        <v>1</v>
      </c>
      <c r="S144" s="820"/>
      <c r="T144" s="833"/>
      <c r="U144" s="820"/>
      <c r="V144" s="833"/>
      <c r="W144" s="820"/>
      <c r="X144" s="833"/>
      <c r="Y144" s="339"/>
      <c r="Z144" s="789">
        <f t="shared" si="200"/>
        <v>0</v>
      </c>
      <c r="AA144" s="790"/>
      <c r="AB144" s="789">
        <f t="shared" si="201"/>
        <v>0</v>
      </c>
      <c r="AC144" s="790"/>
      <c r="AD144" s="789">
        <f t="shared" si="202"/>
        <v>0</v>
      </c>
      <c r="AE144" s="790"/>
      <c r="AF144" s="277">
        <f t="shared" si="203"/>
        <v>0</v>
      </c>
      <c r="AG144" s="812"/>
      <c r="AH144" s="813"/>
      <c r="AI144" s="812"/>
      <c r="AJ144" s="813"/>
      <c r="AK144" s="812"/>
      <c r="AL144" s="813"/>
      <c r="AM144" s="331"/>
      <c r="AN144" s="781"/>
      <c r="AO144" s="782"/>
      <c r="AP144" s="781"/>
      <c r="AQ144" s="782"/>
      <c r="AR144" s="781"/>
      <c r="AS144" s="782"/>
      <c r="AT144" s="332"/>
      <c r="AU144" s="834"/>
      <c r="AV144" s="835"/>
      <c r="AW144" s="834"/>
      <c r="AX144" s="835"/>
      <c r="AY144" s="834"/>
      <c r="AZ144" s="835"/>
      <c r="BA144" s="333"/>
      <c r="BB144" s="311">
        <f t="shared" si="196"/>
        <v>0</v>
      </c>
      <c r="BC144" s="311">
        <f t="shared" si="197"/>
        <v>0</v>
      </c>
      <c r="BD144" s="311">
        <f t="shared" si="198"/>
        <v>0</v>
      </c>
      <c r="BE144" s="301">
        <f t="shared" si="199"/>
        <v>0</v>
      </c>
    </row>
    <row r="145" spans="1:57" ht="15" customHeight="1">
      <c r="C145" s="71" t="s">
        <v>54</v>
      </c>
      <c r="D145" s="667"/>
      <c r="E145" s="66"/>
      <c r="F145" s="66"/>
      <c r="G145" s="66"/>
      <c r="H145" s="66"/>
      <c r="I145" s="66"/>
      <c r="J145" s="66"/>
      <c r="K145" s="66"/>
      <c r="L145" s="66"/>
      <c r="M145" s="66"/>
      <c r="N145" s="66"/>
      <c r="O145" s="597"/>
      <c r="P145" s="66"/>
      <c r="Q145" s="135"/>
      <c r="R145" s="64">
        <f t="shared" si="195"/>
        <v>1.1000000000000001</v>
      </c>
      <c r="S145" s="820"/>
      <c r="T145" s="833"/>
      <c r="U145" s="820"/>
      <c r="V145" s="833"/>
      <c r="W145" s="820"/>
      <c r="X145" s="833"/>
      <c r="Y145" s="339"/>
      <c r="Z145" s="789">
        <f t="shared" si="200"/>
        <v>0</v>
      </c>
      <c r="AA145" s="790"/>
      <c r="AB145" s="789">
        <f t="shared" si="201"/>
        <v>0</v>
      </c>
      <c r="AC145" s="790"/>
      <c r="AD145" s="789">
        <f t="shared" si="202"/>
        <v>0</v>
      </c>
      <c r="AE145" s="790"/>
      <c r="AF145" s="277">
        <f t="shared" si="203"/>
        <v>0</v>
      </c>
      <c r="AG145" s="812"/>
      <c r="AH145" s="813"/>
      <c r="AI145" s="812"/>
      <c r="AJ145" s="813"/>
      <c r="AK145" s="812"/>
      <c r="AL145" s="813"/>
      <c r="AM145" s="331"/>
      <c r="AN145" s="781"/>
      <c r="AO145" s="782"/>
      <c r="AP145" s="781"/>
      <c r="AQ145" s="782"/>
      <c r="AR145" s="781"/>
      <c r="AS145" s="782"/>
      <c r="AT145" s="332"/>
      <c r="AU145" s="834"/>
      <c r="AV145" s="835"/>
      <c r="AW145" s="834"/>
      <c r="AX145" s="835"/>
      <c r="AY145" s="834"/>
      <c r="AZ145" s="835"/>
      <c r="BA145" s="333"/>
      <c r="BB145" s="311">
        <f t="shared" si="196"/>
        <v>0</v>
      </c>
      <c r="BC145" s="311">
        <f t="shared" si="197"/>
        <v>0</v>
      </c>
      <c r="BD145" s="311">
        <f t="shared" si="198"/>
        <v>0</v>
      </c>
      <c r="BE145" s="301">
        <f t="shared" si="199"/>
        <v>0</v>
      </c>
    </row>
    <row r="146" spans="1:57" ht="15" customHeight="1">
      <c r="C146" s="71" t="s">
        <v>350</v>
      </c>
      <c r="D146" s="667" t="s">
        <v>373</v>
      </c>
      <c r="E146" s="66"/>
      <c r="F146" s="66"/>
      <c r="G146" s="66"/>
      <c r="H146" s="66"/>
      <c r="I146" s="66"/>
      <c r="J146" s="66"/>
      <c r="K146" s="66"/>
      <c r="L146" s="66"/>
      <c r="M146" s="66"/>
      <c r="N146" s="66"/>
      <c r="O146" s="597"/>
      <c r="P146" s="66"/>
      <c r="Q146" s="135"/>
      <c r="R146" s="64">
        <f t="shared" si="195"/>
        <v>1.1000000000000001</v>
      </c>
      <c r="S146" s="820"/>
      <c r="T146" s="833"/>
      <c r="U146" s="820"/>
      <c r="V146" s="833"/>
      <c r="W146" s="820"/>
      <c r="X146" s="833"/>
      <c r="Y146" s="339"/>
      <c r="Z146" s="789">
        <f t="shared" si="200"/>
        <v>0</v>
      </c>
      <c r="AA146" s="790"/>
      <c r="AB146" s="789">
        <f t="shared" si="201"/>
        <v>0</v>
      </c>
      <c r="AC146" s="790"/>
      <c r="AD146" s="789">
        <f t="shared" si="202"/>
        <v>0</v>
      </c>
      <c r="AE146" s="790"/>
      <c r="AF146" s="277">
        <f t="shared" si="203"/>
        <v>0</v>
      </c>
      <c r="AG146" s="812"/>
      <c r="AH146" s="813"/>
      <c r="AI146" s="812"/>
      <c r="AJ146" s="813"/>
      <c r="AK146" s="812"/>
      <c r="AL146" s="813"/>
      <c r="AM146" s="331"/>
      <c r="AN146" s="781"/>
      <c r="AO146" s="782"/>
      <c r="AP146" s="781"/>
      <c r="AQ146" s="782"/>
      <c r="AR146" s="781"/>
      <c r="AS146" s="782"/>
      <c r="AT146" s="332"/>
      <c r="AU146" s="834"/>
      <c r="AV146" s="835"/>
      <c r="AW146" s="834"/>
      <c r="AX146" s="835"/>
      <c r="AY146" s="834"/>
      <c r="AZ146" s="835"/>
      <c r="BA146" s="333"/>
      <c r="BB146" s="311">
        <f t="shared" si="196"/>
        <v>0</v>
      </c>
      <c r="BC146" s="311">
        <f t="shared" si="197"/>
        <v>0</v>
      </c>
      <c r="BD146" s="311">
        <f t="shared" si="198"/>
        <v>0</v>
      </c>
      <c r="BE146" s="301">
        <f t="shared" si="199"/>
        <v>0</v>
      </c>
    </row>
    <row r="147" spans="1:57" ht="15" customHeight="1">
      <c r="C147" s="71" t="s">
        <v>262</v>
      </c>
      <c r="D147" s="667"/>
      <c r="E147" s="66"/>
      <c r="F147" s="66"/>
      <c r="G147" s="66"/>
      <c r="H147" s="66"/>
      <c r="I147" s="66"/>
      <c r="J147" s="66"/>
      <c r="K147" s="66"/>
      <c r="L147" s="66"/>
      <c r="M147" s="66"/>
      <c r="N147" s="66"/>
      <c r="O147" s="597"/>
      <c r="P147" s="66"/>
      <c r="Q147" s="135"/>
      <c r="R147" s="64">
        <f t="shared" si="195"/>
        <v>1</v>
      </c>
      <c r="S147" s="820"/>
      <c r="T147" s="833"/>
      <c r="U147" s="820"/>
      <c r="V147" s="833"/>
      <c r="W147" s="820"/>
      <c r="X147" s="833"/>
      <c r="Y147" s="339"/>
      <c r="Z147" s="789">
        <f t="shared" si="200"/>
        <v>0</v>
      </c>
      <c r="AA147" s="790"/>
      <c r="AB147" s="789">
        <f t="shared" si="201"/>
        <v>0</v>
      </c>
      <c r="AC147" s="790"/>
      <c r="AD147" s="789">
        <f t="shared" si="202"/>
        <v>0</v>
      </c>
      <c r="AE147" s="790"/>
      <c r="AF147" s="277">
        <f t="shared" si="203"/>
        <v>0</v>
      </c>
      <c r="AG147" s="812"/>
      <c r="AH147" s="813"/>
      <c r="AI147" s="812"/>
      <c r="AJ147" s="813"/>
      <c r="AK147" s="812"/>
      <c r="AL147" s="813"/>
      <c r="AM147" s="331"/>
      <c r="AN147" s="781"/>
      <c r="AO147" s="782"/>
      <c r="AP147" s="781"/>
      <c r="AQ147" s="782"/>
      <c r="AR147" s="781"/>
      <c r="AS147" s="782"/>
      <c r="AT147" s="332"/>
      <c r="AU147" s="834"/>
      <c r="AV147" s="835"/>
      <c r="AW147" s="834"/>
      <c r="AX147" s="835"/>
      <c r="AY147" s="834"/>
      <c r="AZ147" s="835"/>
      <c r="BA147" s="333"/>
      <c r="BB147" s="311">
        <f t="shared" si="196"/>
        <v>0</v>
      </c>
      <c r="BC147" s="311">
        <f t="shared" si="197"/>
        <v>0</v>
      </c>
      <c r="BD147" s="311">
        <f t="shared" si="198"/>
        <v>0</v>
      </c>
      <c r="BE147" s="301">
        <f t="shared" si="199"/>
        <v>0</v>
      </c>
    </row>
    <row r="148" spans="1:57" ht="15" customHeight="1">
      <c r="C148" s="71" t="s">
        <v>28</v>
      </c>
      <c r="D148" s="667"/>
      <c r="E148" s="66"/>
      <c r="F148" s="66"/>
      <c r="G148" s="66"/>
      <c r="H148" s="66"/>
      <c r="I148" s="66"/>
      <c r="J148" s="66"/>
      <c r="K148" s="66"/>
      <c r="L148" s="66"/>
      <c r="M148" s="66"/>
      <c r="N148" s="66"/>
      <c r="O148" s="597"/>
      <c r="P148" s="66"/>
      <c r="Q148" s="135"/>
      <c r="R148" s="64">
        <f t="shared" si="195"/>
        <v>1</v>
      </c>
      <c r="S148" s="820"/>
      <c r="T148" s="833"/>
      <c r="U148" s="820"/>
      <c r="V148" s="833"/>
      <c r="W148" s="820"/>
      <c r="X148" s="833"/>
      <c r="Y148" s="339"/>
      <c r="Z148" s="789">
        <f t="shared" si="200"/>
        <v>0</v>
      </c>
      <c r="AA148" s="790"/>
      <c r="AB148" s="789">
        <f t="shared" si="201"/>
        <v>0</v>
      </c>
      <c r="AC148" s="790"/>
      <c r="AD148" s="789">
        <f t="shared" si="202"/>
        <v>0</v>
      </c>
      <c r="AE148" s="790"/>
      <c r="AF148" s="277">
        <f t="shared" si="203"/>
        <v>0</v>
      </c>
      <c r="AG148" s="812"/>
      <c r="AH148" s="813"/>
      <c r="AI148" s="812"/>
      <c r="AJ148" s="813"/>
      <c r="AK148" s="812"/>
      <c r="AL148" s="813"/>
      <c r="AM148" s="331"/>
      <c r="AN148" s="781"/>
      <c r="AO148" s="782"/>
      <c r="AP148" s="781"/>
      <c r="AQ148" s="782"/>
      <c r="AR148" s="781"/>
      <c r="AS148" s="782"/>
      <c r="AT148" s="332"/>
      <c r="AU148" s="834"/>
      <c r="AV148" s="835"/>
      <c r="AW148" s="834"/>
      <c r="AX148" s="835"/>
      <c r="AY148" s="834"/>
      <c r="AZ148" s="835"/>
      <c r="BA148" s="333"/>
      <c r="BB148" s="311">
        <f t="shared" si="196"/>
        <v>0</v>
      </c>
      <c r="BC148" s="311">
        <f t="shared" si="197"/>
        <v>0</v>
      </c>
      <c r="BD148" s="311">
        <f t="shared" si="198"/>
        <v>0</v>
      </c>
      <c r="BE148" s="301">
        <f t="shared" si="199"/>
        <v>0</v>
      </c>
    </row>
    <row r="149" spans="1:57" ht="15" customHeight="1">
      <c r="C149" s="71" t="s">
        <v>54</v>
      </c>
      <c r="D149" s="667"/>
      <c r="E149" s="66"/>
      <c r="F149" s="66"/>
      <c r="G149" s="66"/>
      <c r="H149" s="66"/>
      <c r="I149" s="66"/>
      <c r="J149" s="66"/>
      <c r="K149" s="66"/>
      <c r="L149" s="66"/>
      <c r="M149" s="66"/>
      <c r="N149" s="66"/>
      <c r="O149" s="597"/>
      <c r="P149" s="66"/>
      <c r="Q149" s="135"/>
      <c r="R149" s="64">
        <f t="shared" si="195"/>
        <v>1.1000000000000001</v>
      </c>
      <c r="S149" s="820"/>
      <c r="T149" s="833"/>
      <c r="U149" s="820"/>
      <c r="V149" s="833"/>
      <c r="W149" s="820"/>
      <c r="X149" s="833"/>
      <c r="Y149" s="339"/>
      <c r="Z149" s="789">
        <f t="shared" si="200"/>
        <v>0</v>
      </c>
      <c r="AA149" s="790"/>
      <c r="AB149" s="789">
        <f t="shared" si="201"/>
        <v>0</v>
      </c>
      <c r="AC149" s="790"/>
      <c r="AD149" s="789">
        <f t="shared" si="202"/>
        <v>0</v>
      </c>
      <c r="AE149" s="790"/>
      <c r="AF149" s="277">
        <f t="shared" si="203"/>
        <v>0</v>
      </c>
      <c r="AG149" s="812"/>
      <c r="AH149" s="813"/>
      <c r="AI149" s="812"/>
      <c r="AJ149" s="813"/>
      <c r="AK149" s="812"/>
      <c r="AL149" s="813"/>
      <c r="AM149" s="331"/>
      <c r="AN149" s="781"/>
      <c r="AO149" s="782"/>
      <c r="AP149" s="781"/>
      <c r="AQ149" s="782"/>
      <c r="AR149" s="781"/>
      <c r="AS149" s="782"/>
      <c r="AT149" s="332"/>
      <c r="AU149" s="834"/>
      <c r="AV149" s="835"/>
      <c r="AW149" s="834"/>
      <c r="AX149" s="835"/>
      <c r="AY149" s="834"/>
      <c r="AZ149" s="835"/>
      <c r="BA149" s="333"/>
      <c r="BB149" s="311">
        <f t="shared" si="196"/>
        <v>0</v>
      </c>
      <c r="BC149" s="311">
        <f t="shared" si="197"/>
        <v>0</v>
      </c>
      <c r="BD149" s="311">
        <f t="shared" si="198"/>
        <v>0</v>
      </c>
      <c r="BE149" s="301">
        <f t="shared" si="199"/>
        <v>0</v>
      </c>
    </row>
    <row r="150" spans="1:57" ht="15" customHeight="1">
      <c r="C150" s="133"/>
      <c r="D150" s="64"/>
      <c r="E150" s="47"/>
      <c r="F150" s="47"/>
      <c r="G150" s="47"/>
      <c r="H150" s="47"/>
      <c r="I150" s="47"/>
      <c r="J150" s="47"/>
      <c r="K150" s="47"/>
      <c r="L150" s="47"/>
      <c r="M150" s="47"/>
      <c r="N150" s="47"/>
      <c r="O150" s="627" t="s">
        <v>183</v>
      </c>
      <c r="P150" s="628"/>
      <c r="Q150" s="628"/>
      <c r="R150" s="629"/>
      <c r="S150" s="596"/>
      <c r="T150" s="595"/>
      <c r="U150" s="596"/>
      <c r="V150" s="595"/>
      <c r="W150" s="596"/>
      <c r="X150" s="595"/>
      <c r="Y150" s="138"/>
      <c r="Z150" s="596">
        <f>SUM(Z130:Z149)</f>
        <v>0</v>
      </c>
      <c r="AA150" s="595"/>
      <c r="AB150" s="596">
        <f>SUM(AB130:AB149)</f>
        <v>0</v>
      </c>
      <c r="AC150" s="595"/>
      <c r="AD150" s="596">
        <f>SUM(AD130:AD149)</f>
        <v>0</v>
      </c>
      <c r="AE150" s="595"/>
      <c r="AF150" s="138">
        <f>SUM(Z150:AE150)</f>
        <v>0</v>
      </c>
      <c r="AG150" s="596"/>
      <c r="AH150" s="595"/>
      <c r="AI150" s="596"/>
      <c r="AJ150" s="595"/>
      <c r="AK150" s="596"/>
      <c r="AL150" s="595"/>
      <c r="AM150" s="138"/>
      <c r="AN150" s="596"/>
      <c r="AO150" s="595"/>
      <c r="AP150" s="596"/>
      <c r="AQ150" s="595"/>
      <c r="AR150" s="596"/>
      <c r="AS150" s="595"/>
      <c r="AT150" s="138"/>
      <c r="AU150" s="596"/>
      <c r="AV150" s="595"/>
      <c r="AW150" s="596"/>
      <c r="AX150" s="595"/>
      <c r="AY150" s="596"/>
      <c r="AZ150" s="595"/>
      <c r="BA150" s="138"/>
      <c r="BB150" s="312">
        <f t="shared" ref="BB150:BD150" si="204">SUM(BB130:BB149)</f>
        <v>0</v>
      </c>
      <c r="BC150" s="312">
        <f t="shared" si="204"/>
        <v>0</v>
      </c>
      <c r="BD150" s="312">
        <f t="shared" si="204"/>
        <v>0</v>
      </c>
      <c r="BE150" s="312">
        <f t="shared" si="199"/>
        <v>0</v>
      </c>
    </row>
    <row r="151" spans="1:57" s="91" customFormat="1" ht="26.25" customHeight="1">
      <c r="A151" s="151">
        <v>2000</v>
      </c>
      <c r="B151" s="151"/>
      <c r="C151" s="804" t="str">
        <f>CONCATENATE(AG6," Travel")</f>
        <v>Dept #3 Travel</v>
      </c>
      <c r="D151" s="805"/>
      <c r="E151" s="635" t="s">
        <v>461</v>
      </c>
      <c r="F151" s="635"/>
      <c r="G151" s="635"/>
      <c r="H151" s="635"/>
      <c r="I151" s="635"/>
      <c r="J151" s="635"/>
      <c r="K151" s="635"/>
      <c r="L151" s="635"/>
      <c r="M151" s="635"/>
      <c r="N151" s="635"/>
      <c r="O151" s="99"/>
      <c r="P151" s="99"/>
      <c r="Q151" s="99"/>
      <c r="R151" s="153"/>
      <c r="S151" s="159"/>
      <c r="T151" s="239"/>
      <c r="U151" s="159"/>
      <c r="V151" s="239"/>
      <c r="W151" s="159"/>
      <c r="X151" s="239"/>
      <c r="Y151" s="129"/>
      <c r="Z151" s="159"/>
      <c r="AA151" s="239"/>
      <c r="AB151" s="159"/>
      <c r="AC151" s="239"/>
      <c r="AD151" s="159"/>
      <c r="AE151" s="239"/>
      <c r="AF151" s="129"/>
      <c r="AG151" s="159"/>
      <c r="AH151" s="239"/>
      <c r="AI151" s="159"/>
      <c r="AJ151" s="239"/>
      <c r="AK151" s="159"/>
      <c r="AL151" s="239"/>
      <c r="AM151" s="129"/>
      <c r="AN151" s="159"/>
      <c r="AO151" s="239"/>
      <c r="AP151" s="159"/>
      <c r="AQ151" s="239"/>
      <c r="AR151" s="159"/>
      <c r="AS151" s="239"/>
      <c r="AT151" s="129"/>
      <c r="AU151" s="159"/>
      <c r="AV151" s="239"/>
      <c r="AW151" s="159"/>
      <c r="AX151" s="239"/>
      <c r="AY151" s="159"/>
      <c r="AZ151" s="239"/>
      <c r="BA151" s="129"/>
      <c r="BB151" s="197"/>
      <c r="BC151" s="197"/>
      <c r="BD151" s="197"/>
      <c r="BE151" s="329"/>
    </row>
    <row r="152" spans="1:57" s="50" customFormat="1" ht="34.5" customHeight="1">
      <c r="A152" s="151"/>
      <c r="B152" s="72"/>
      <c r="C152" s="120" t="s">
        <v>53</v>
      </c>
      <c r="D152" s="73" t="s">
        <v>182</v>
      </c>
      <c r="E152" s="465" t="str">
        <f>AG7</f>
        <v>Year 1</v>
      </c>
      <c r="F152" s="465" t="str">
        <f>AI7</f>
        <v>Year 2</v>
      </c>
      <c r="G152" s="465" t="str">
        <f>AK7</f>
        <v>Year 3</v>
      </c>
      <c r="H152" s="77"/>
      <c r="I152" s="77"/>
      <c r="J152" s="77"/>
      <c r="K152" s="77"/>
      <c r="L152" s="77"/>
      <c r="M152" s="77"/>
      <c r="N152" s="77"/>
      <c r="O152" s="75" t="s">
        <v>371</v>
      </c>
      <c r="P152" s="75" t="s">
        <v>372</v>
      </c>
      <c r="Q152" s="75" t="s">
        <v>76</v>
      </c>
      <c r="R152" s="75" t="s">
        <v>352</v>
      </c>
      <c r="S152" s="159"/>
      <c r="T152" s="128"/>
      <c r="U152" s="160"/>
      <c r="V152" s="128"/>
      <c r="W152" s="160"/>
      <c r="X152" s="128"/>
      <c r="Y152" s="129"/>
      <c r="Z152" s="159"/>
      <c r="AA152" s="128"/>
      <c r="AB152" s="160"/>
      <c r="AC152" s="128"/>
      <c r="AD152" s="160"/>
      <c r="AE152" s="128"/>
      <c r="AF152" s="129"/>
      <c r="AG152" s="159"/>
      <c r="AH152" s="128"/>
      <c r="AI152" s="160"/>
      <c r="AJ152" s="128"/>
      <c r="AK152" s="160"/>
      <c r="AL152" s="128"/>
      <c r="AM152" s="129"/>
      <c r="AN152" s="159"/>
      <c r="AO152" s="128"/>
      <c r="AP152" s="160"/>
      <c r="AQ152" s="128"/>
      <c r="AR152" s="160"/>
      <c r="AS152" s="128"/>
      <c r="AT152" s="129"/>
      <c r="AU152" s="159"/>
      <c r="AV152" s="128"/>
      <c r="AW152" s="160"/>
      <c r="AX152" s="128"/>
      <c r="AY152" s="160"/>
      <c r="AZ152" s="128"/>
      <c r="BA152" s="129"/>
      <c r="BB152" s="271"/>
      <c r="BC152" s="271"/>
      <c r="BD152" s="271"/>
      <c r="BE152" s="271"/>
    </row>
    <row r="153" spans="1:57" s="50" customFormat="1" ht="15" customHeight="1">
      <c r="A153" s="72"/>
      <c r="B153" s="72"/>
      <c r="C153" s="71" t="s">
        <v>350</v>
      </c>
      <c r="D153" s="667" t="s">
        <v>373</v>
      </c>
      <c r="E153" s="66"/>
      <c r="F153" s="66"/>
      <c r="G153" s="66"/>
      <c r="H153" s="66"/>
      <c r="I153" s="66"/>
      <c r="J153" s="66"/>
      <c r="K153" s="66"/>
      <c r="L153" s="66"/>
      <c r="M153" s="66"/>
      <c r="N153" s="66"/>
      <c r="O153" s="597"/>
      <c r="P153" s="66"/>
      <c r="Q153" s="135"/>
      <c r="R153" s="64">
        <f t="shared" ref="R153:R172" si="205">VLOOKUP(C153,TravelIncrease,2,0)</f>
        <v>1.1000000000000001</v>
      </c>
      <c r="S153" s="820"/>
      <c r="T153" s="833"/>
      <c r="U153" s="820"/>
      <c r="V153" s="833"/>
      <c r="W153" s="820"/>
      <c r="X153" s="833"/>
      <c r="Y153" s="339"/>
      <c r="Z153" s="787"/>
      <c r="AA153" s="788"/>
      <c r="AB153" s="787"/>
      <c r="AC153" s="788"/>
      <c r="AD153" s="787"/>
      <c r="AE153" s="788"/>
      <c r="AF153" s="330"/>
      <c r="AG153" s="779">
        <f>$E153*$P153*$Q153</f>
        <v>0</v>
      </c>
      <c r="AH153" s="780"/>
      <c r="AI153" s="779">
        <f>$F153*$P153*$Q153*$R153</f>
        <v>0</v>
      </c>
      <c r="AJ153" s="780"/>
      <c r="AK153" s="779">
        <f t="shared" ref="AK153:AK172" si="206">$G153*$P153*Q153*($R153^2)</f>
        <v>0</v>
      </c>
      <c r="AL153" s="780"/>
      <c r="AM153" s="280">
        <f>SUM(AG153+AI153+AK153)</f>
        <v>0</v>
      </c>
      <c r="AN153" s="781"/>
      <c r="AO153" s="782"/>
      <c r="AP153" s="781"/>
      <c r="AQ153" s="782"/>
      <c r="AR153" s="781"/>
      <c r="AS153" s="782"/>
      <c r="AT153" s="332"/>
      <c r="AU153" s="834"/>
      <c r="AV153" s="835"/>
      <c r="AW153" s="834"/>
      <c r="AX153" s="835"/>
      <c r="AY153" s="834"/>
      <c r="AZ153" s="835"/>
      <c r="BA153" s="333"/>
      <c r="BB153" s="311">
        <f t="shared" ref="BB153:BB172" si="207">AG153</f>
        <v>0</v>
      </c>
      <c r="BC153" s="311">
        <f t="shared" ref="BC153:BC172" si="208">AI153</f>
        <v>0</v>
      </c>
      <c r="BD153" s="311">
        <f t="shared" ref="BD153:BD172" si="209">AK153</f>
        <v>0</v>
      </c>
      <c r="BE153" s="301">
        <f t="shared" ref="BE153:BE173" si="210">SUM(BB153:BD153)</f>
        <v>0</v>
      </c>
    </row>
    <row r="154" spans="1:57" s="50" customFormat="1" ht="15" customHeight="1">
      <c r="A154" s="72"/>
      <c r="B154" s="72"/>
      <c r="C154" s="71" t="s">
        <v>262</v>
      </c>
      <c r="D154" s="667"/>
      <c r="E154" s="66"/>
      <c r="F154" s="66"/>
      <c r="G154" s="66"/>
      <c r="H154" s="66"/>
      <c r="I154" s="66"/>
      <c r="J154" s="66"/>
      <c r="K154" s="66"/>
      <c r="L154" s="66"/>
      <c r="M154" s="66"/>
      <c r="N154" s="66"/>
      <c r="O154" s="597"/>
      <c r="P154" s="66"/>
      <c r="Q154" s="135"/>
      <c r="R154" s="64">
        <f t="shared" si="205"/>
        <v>1</v>
      </c>
      <c r="S154" s="820"/>
      <c r="T154" s="833"/>
      <c r="U154" s="820"/>
      <c r="V154" s="833"/>
      <c r="W154" s="820"/>
      <c r="X154" s="833"/>
      <c r="Y154" s="339"/>
      <c r="Z154" s="787"/>
      <c r="AA154" s="788"/>
      <c r="AB154" s="787"/>
      <c r="AC154" s="788"/>
      <c r="AD154" s="787"/>
      <c r="AE154" s="788"/>
      <c r="AF154" s="330"/>
      <c r="AG154" s="779">
        <f t="shared" ref="AG154:AG172" si="211">$E154*$P154*$Q154</f>
        <v>0</v>
      </c>
      <c r="AH154" s="780"/>
      <c r="AI154" s="779">
        <f t="shared" ref="AI154:AI172" si="212">$F154*$P154*$Q154*$R154</f>
        <v>0</v>
      </c>
      <c r="AJ154" s="780"/>
      <c r="AK154" s="779">
        <f t="shared" si="206"/>
        <v>0</v>
      </c>
      <c r="AL154" s="780"/>
      <c r="AM154" s="280">
        <f t="shared" ref="AM154:AM172" si="213">SUM(AG154+AI154+AK154)</f>
        <v>0</v>
      </c>
      <c r="AN154" s="781"/>
      <c r="AO154" s="782"/>
      <c r="AP154" s="781"/>
      <c r="AQ154" s="782"/>
      <c r="AR154" s="781"/>
      <c r="AS154" s="782"/>
      <c r="AT154" s="332"/>
      <c r="AU154" s="834"/>
      <c r="AV154" s="835"/>
      <c r="AW154" s="834"/>
      <c r="AX154" s="835"/>
      <c r="AY154" s="834"/>
      <c r="AZ154" s="835"/>
      <c r="BA154" s="333"/>
      <c r="BB154" s="311">
        <f t="shared" si="207"/>
        <v>0</v>
      </c>
      <c r="BC154" s="311">
        <f t="shared" si="208"/>
        <v>0</v>
      </c>
      <c r="BD154" s="311">
        <f t="shared" si="209"/>
        <v>0</v>
      </c>
      <c r="BE154" s="301">
        <f t="shared" si="210"/>
        <v>0</v>
      </c>
    </row>
    <row r="155" spans="1:57" s="50" customFormat="1" ht="15" customHeight="1">
      <c r="A155" s="72"/>
      <c r="B155" s="72"/>
      <c r="C155" s="71" t="s">
        <v>28</v>
      </c>
      <c r="D155" s="667"/>
      <c r="E155" s="66"/>
      <c r="F155" s="66"/>
      <c r="G155" s="66"/>
      <c r="H155" s="66"/>
      <c r="I155" s="66"/>
      <c r="J155" s="66"/>
      <c r="K155" s="66"/>
      <c r="L155" s="66"/>
      <c r="M155" s="66"/>
      <c r="N155" s="66"/>
      <c r="O155" s="597"/>
      <c r="P155" s="66"/>
      <c r="Q155" s="135"/>
      <c r="R155" s="64">
        <f t="shared" si="205"/>
        <v>1</v>
      </c>
      <c r="S155" s="820"/>
      <c r="T155" s="833"/>
      <c r="U155" s="820"/>
      <c r="V155" s="833"/>
      <c r="W155" s="820"/>
      <c r="X155" s="833"/>
      <c r="Y155" s="339"/>
      <c r="Z155" s="787"/>
      <c r="AA155" s="788"/>
      <c r="AB155" s="787"/>
      <c r="AC155" s="788"/>
      <c r="AD155" s="787"/>
      <c r="AE155" s="788"/>
      <c r="AF155" s="330"/>
      <c r="AG155" s="779">
        <f t="shared" si="211"/>
        <v>0</v>
      </c>
      <c r="AH155" s="780"/>
      <c r="AI155" s="779">
        <f t="shared" si="212"/>
        <v>0</v>
      </c>
      <c r="AJ155" s="780"/>
      <c r="AK155" s="779">
        <f t="shared" si="206"/>
        <v>0</v>
      </c>
      <c r="AL155" s="780"/>
      <c r="AM155" s="280">
        <f t="shared" si="213"/>
        <v>0</v>
      </c>
      <c r="AN155" s="781"/>
      <c r="AO155" s="782"/>
      <c r="AP155" s="781"/>
      <c r="AQ155" s="782"/>
      <c r="AR155" s="781"/>
      <c r="AS155" s="782"/>
      <c r="AT155" s="332"/>
      <c r="AU155" s="834"/>
      <c r="AV155" s="835"/>
      <c r="AW155" s="834"/>
      <c r="AX155" s="835"/>
      <c r="AY155" s="834"/>
      <c r="AZ155" s="835"/>
      <c r="BA155" s="333"/>
      <c r="BB155" s="311">
        <f t="shared" si="207"/>
        <v>0</v>
      </c>
      <c r="BC155" s="311">
        <f t="shared" si="208"/>
        <v>0</v>
      </c>
      <c r="BD155" s="311">
        <f t="shared" si="209"/>
        <v>0</v>
      </c>
      <c r="BE155" s="301">
        <f t="shared" si="210"/>
        <v>0</v>
      </c>
    </row>
    <row r="156" spans="1:57" s="50" customFormat="1" ht="15" customHeight="1">
      <c r="A156" s="72"/>
      <c r="B156" s="72"/>
      <c r="C156" s="71" t="s">
        <v>54</v>
      </c>
      <c r="D156" s="667"/>
      <c r="E156" s="66"/>
      <c r="F156" s="66"/>
      <c r="G156" s="66"/>
      <c r="H156" s="66"/>
      <c r="I156" s="66"/>
      <c r="J156" s="66"/>
      <c r="K156" s="66"/>
      <c r="L156" s="66"/>
      <c r="M156" s="66"/>
      <c r="N156" s="66"/>
      <c r="O156" s="597"/>
      <c r="P156" s="66"/>
      <c r="Q156" s="135"/>
      <c r="R156" s="64">
        <f t="shared" si="205"/>
        <v>1.1000000000000001</v>
      </c>
      <c r="S156" s="820"/>
      <c r="T156" s="833"/>
      <c r="U156" s="820"/>
      <c r="V156" s="833"/>
      <c r="W156" s="820"/>
      <c r="X156" s="833"/>
      <c r="Y156" s="339"/>
      <c r="Z156" s="787"/>
      <c r="AA156" s="788"/>
      <c r="AB156" s="787"/>
      <c r="AC156" s="788"/>
      <c r="AD156" s="787"/>
      <c r="AE156" s="788"/>
      <c r="AF156" s="330"/>
      <c r="AG156" s="779">
        <f t="shared" si="211"/>
        <v>0</v>
      </c>
      <c r="AH156" s="780"/>
      <c r="AI156" s="779">
        <f t="shared" si="212"/>
        <v>0</v>
      </c>
      <c r="AJ156" s="780"/>
      <c r="AK156" s="779">
        <f t="shared" si="206"/>
        <v>0</v>
      </c>
      <c r="AL156" s="780"/>
      <c r="AM156" s="280">
        <f t="shared" si="213"/>
        <v>0</v>
      </c>
      <c r="AN156" s="781"/>
      <c r="AO156" s="782"/>
      <c r="AP156" s="781"/>
      <c r="AQ156" s="782"/>
      <c r="AR156" s="781"/>
      <c r="AS156" s="782"/>
      <c r="AT156" s="332"/>
      <c r="AU156" s="834"/>
      <c r="AV156" s="835"/>
      <c r="AW156" s="834"/>
      <c r="AX156" s="835"/>
      <c r="AY156" s="834"/>
      <c r="AZ156" s="835"/>
      <c r="BA156" s="333"/>
      <c r="BB156" s="311">
        <f t="shared" si="207"/>
        <v>0</v>
      </c>
      <c r="BC156" s="311">
        <f t="shared" si="208"/>
        <v>0</v>
      </c>
      <c r="BD156" s="311">
        <f t="shared" si="209"/>
        <v>0</v>
      </c>
      <c r="BE156" s="301">
        <f t="shared" si="210"/>
        <v>0</v>
      </c>
    </row>
    <row r="157" spans="1:57" s="50" customFormat="1" ht="15" customHeight="1">
      <c r="A157" s="72"/>
      <c r="B157" s="72"/>
      <c r="C157" s="71" t="s">
        <v>350</v>
      </c>
      <c r="D157" s="667" t="s">
        <v>373</v>
      </c>
      <c r="E157" s="66"/>
      <c r="F157" s="66"/>
      <c r="G157" s="66"/>
      <c r="H157" s="66"/>
      <c r="I157" s="66"/>
      <c r="J157" s="66"/>
      <c r="K157" s="66"/>
      <c r="L157" s="66"/>
      <c r="M157" s="66"/>
      <c r="N157" s="66"/>
      <c r="O157" s="597"/>
      <c r="P157" s="66"/>
      <c r="Q157" s="135"/>
      <c r="R157" s="64">
        <f t="shared" si="205"/>
        <v>1.1000000000000001</v>
      </c>
      <c r="S157" s="820"/>
      <c r="T157" s="833"/>
      <c r="U157" s="820"/>
      <c r="V157" s="833"/>
      <c r="W157" s="820"/>
      <c r="X157" s="833"/>
      <c r="Y157" s="339"/>
      <c r="Z157" s="787"/>
      <c r="AA157" s="788"/>
      <c r="AB157" s="787"/>
      <c r="AC157" s="788"/>
      <c r="AD157" s="787"/>
      <c r="AE157" s="788"/>
      <c r="AF157" s="330"/>
      <c r="AG157" s="779">
        <f t="shared" si="211"/>
        <v>0</v>
      </c>
      <c r="AH157" s="780"/>
      <c r="AI157" s="779">
        <f t="shared" si="212"/>
        <v>0</v>
      </c>
      <c r="AJ157" s="780"/>
      <c r="AK157" s="779">
        <f t="shared" si="206"/>
        <v>0</v>
      </c>
      <c r="AL157" s="780"/>
      <c r="AM157" s="280">
        <f t="shared" si="213"/>
        <v>0</v>
      </c>
      <c r="AN157" s="781"/>
      <c r="AO157" s="782"/>
      <c r="AP157" s="781"/>
      <c r="AQ157" s="782"/>
      <c r="AR157" s="781"/>
      <c r="AS157" s="782"/>
      <c r="AT157" s="332"/>
      <c r="AU157" s="834"/>
      <c r="AV157" s="835"/>
      <c r="AW157" s="834"/>
      <c r="AX157" s="835"/>
      <c r="AY157" s="834"/>
      <c r="AZ157" s="835"/>
      <c r="BA157" s="333"/>
      <c r="BB157" s="311">
        <f t="shared" si="207"/>
        <v>0</v>
      </c>
      <c r="BC157" s="311">
        <f t="shared" si="208"/>
        <v>0</v>
      </c>
      <c r="BD157" s="311">
        <f t="shared" si="209"/>
        <v>0</v>
      </c>
      <c r="BE157" s="301">
        <f t="shared" si="210"/>
        <v>0</v>
      </c>
    </row>
    <row r="158" spans="1:57" s="50" customFormat="1" ht="15" customHeight="1">
      <c r="A158" s="72"/>
      <c r="B158" s="72"/>
      <c r="C158" s="71" t="s">
        <v>262</v>
      </c>
      <c r="D158" s="667"/>
      <c r="E158" s="66"/>
      <c r="F158" s="66"/>
      <c r="G158" s="66"/>
      <c r="H158" s="66"/>
      <c r="I158" s="66"/>
      <c r="J158" s="66"/>
      <c r="K158" s="66"/>
      <c r="L158" s="66"/>
      <c r="M158" s="66"/>
      <c r="N158" s="66"/>
      <c r="O158" s="597"/>
      <c r="P158" s="66"/>
      <c r="Q158" s="135"/>
      <c r="R158" s="64">
        <f t="shared" si="205"/>
        <v>1</v>
      </c>
      <c r="S158" s="820"/>
      <c r="T158" s="833"/>
      <c r="U158" s="820"/>
      <c r="V158" s="833"/>
      <c r="W158" s="820"/>
      <c r="X158" s="833"/>
      <c r="Y158" s="339"/>
      <c r="Z158" s="787"/>
      <c r="AA158" s="788"/>
      <c r="AB158" s="787"/>
      <c r="AC158" s="788"/>
      <c r="AD158" s="787"/>
      <c r="AE158" s="788"/>
      <c r="AF158" s="330"/>
      <c r="AG158" s="779">
        <f t="shared" si="211"/>
        <v>0</v>
      </c>
      <c r="AH158" s="780"/>
      <c r="AI158" s="779">
        <f t="shared" si="212"/>
        <v>0</v>
      </c>
      <c r="AJ158" s="780"/>
      <c r="AK158" s="779">
        <f t="shared" si="206"/>
        <v>0</v>
      </c>
      <c r="AL158" s="780"/>
      <c r="AM158" s="280">
        <f t="shared" si="213"/>
        <v>0</v>
      </c>
      <c r="AN158" s="781"/>
      <c r="AO158" s="782"/>
      <c r="AP158" s="781"/>
      <c r="AQ158" s="782"/>
      <c r="AR158" s="781"/>
      <c r="AS158" s="782"/>
      <c r="AT158" s="332"/>
      <c r="AU158" s="834"/>
      <c r="AV158" s="835"/>
      <c r="AW158" s="834"/>
      <c r="AX158" s="835"/>
      <c r="AY158" s="834"/>
      <c r="AZ158" s="835"/>
      <c r="BA158" s="333"/>
      <c r="BB158" s="311">
        <f t="shared" si="207"/>
        <v>0</v>
      </c>
      <c r="BC158" s="311">
        <f t="shared" si="208"/>
        <v>0</v>
      </c>
      <c r="BD158" s="311">
        <f t="shared" si="209"/>
        <v>0</v>
      </c>
      <c r="BE158" s="301">
        <f t="shared" si="210"/>
        <v>0</v>
      </c>
    </row>
    <row r="159" spans="1:57" s="50" customFormat="1" ht="15" customHeight="1">
      <c r="A159" s="72"/>
      <c r="B159" s="72"/>
      <c r="C159" s="71" t="s">
        <v>28</v>
      </c>
      <c r="D159" s="667"/>
      <c r="E159" s="66"/>
      <c r="F159" s="66"/>
      <c r="G159" s="66"/>
      <c r="H159" s="66"/>
      <c r="I159" s="66"/>
      <c r="J159" s="66"/>
      <c r="K159" s="66"/>
      <c r="L159" s="66"/>
      <c r="M159" s="66"/>
      <c r="N159" s="66"/>
      <c r="O159" s="597"/>
      <c r="P159" s="66"/>
      <c r="Q159" s="135"/>
      <c r="R159" s="64">
        <f t="shared" si="205"/>
        <v>1</v>
      </c>
      <c r="S159" s="820"/>
      <c r="T159" s="833"/>
      <c r="U159" s="820"/>
      <c r="V159" s="833"/>
      <c r="W159" s="820"/>
      <c r="X159" s="833"/>
      <c r="Y159" s="339"/>
      <c r="Z159" s="787"/>
      <c r="AA159" s="788"/>
      <c r="AB159" s="787"/>
      <c r="AC159" s="788"/>
      <c r="AD159" s="787"/>
      <c r="AE159" s="788"/>
      <c r="AF159" s="330"/>
      <c r="AG159" s="779">
        <f t="shared" si="211"/>
        <v>0</v>
      </c>
      <c r="AH159" s="780"/>
      <c r="AI159" s="779">
        <f t="shared" si="212"/>
        <v>0</v>
      </c>
      <c r="AJ159" s="780"/>
      <c r="AK159" s="779">
        <f t="shared" si="206"/>
        <v>0</v>
      </c>
      <c r="AL159" s="780"/>
      <c r="AM159" s="280">
        <f t="shared" si="213"/>
        <v>0</v>
      </c>
      <c r="AN159" s="781"/>
      <c r="AO159" s="782"/>
      <c r="AP159" s="781"/>
      <c r="AQ159" s="782"/>
      <c r="AR159" s="781"/>
      <c r="AS159" s="782"/>
      <c r="AT159" s="332"/>
      <c r="AU159" s="834"/>
      <c r="AV159" s="835"/>
      <c r="AW159" s="834"/>
      <c r="AX159" s="835"/>
      <c r="AY159" s="834"/>
      <c r="AZ159" s="835"/>
      <c r="BA159" s="333"/>
      <c r="BB159" s="311">
        <f t="shared" si="207"/>
        <v>0</v>
      </c>
      <c r="BC159" s="311">
        <f t="shared" si="208"/>
        <v>0</v>
      </c>
      <c r="BD159" s="311">
        <f t="shared" si="209"/>
        <v>0</v>
      </c>
      <c r="BE159" s="301">
        <f t="shared" si="210"/>
        <v>0</v>
      </c>
    </row>
    <row r="160" spans="1:57" s="50" customFormat="1" ht="15" customHeight="1">
      <c r="A160" s="72"/>
      <c r="B160" s="72"/>
      <c r="C160" s="71" t="s">
        <v>54</v>
      </c>
      <c r="D160" s="667"/>
      <c r="E160" s="66"/>
      <c r="F160" s="66"/>
      <c r="G160" s="66"/>
      <c r="H160" s="66"/>
      <c r="I160" s="66"/>
      <c r="J160" s="66"/>
      <c r="K160" s="66"/>
      <c r="L160" s="66"/>
      <c r="M160" s="66"/>
      <c r="N160" s="66"/>
      <c r="O160" s="597"/>
      <c r="P160" s="66"/>
      <c r="Q160" s="135"/>
      <c r="R160" s="64">
        <f t="shared" si="205"/>
        <v>1.1000000000000001</v>
      </c>
      <c r="S160" s="820"/>
      <c r="T160" s="833"/>
      <c r="U160" s="820"/>
      <c r="V160" s="833"/>
      <c r="W160" s="820"/>
      <c r="X160" s="833"/>
      <c r="Y160" s="339"/>
      <c r="Z160" s="787"/>
      <c r="AA160" s="788"/>
      <c r="AB160" s="787"/>
      <c r="AC160" s="788"/>
      <c r="AD160" s="787"/>
      <c r="AE160" s="788"/>
      <c r="AF160" s="330"/>
      <c r="AG160" s="779">
        <f t="shared" si="211"/>
        <v>0</v>
      </c>
      <c r="AH160" s="780"/>
      <c r="AI160" s="779">
        <f t="shared" si="212"/>
        <v>0</v>
      </c>
      <c r="AJ160" s="780"/>
      <c r="AK160" s="779">
        <f t="shared" si="206"/>
        <v>0</v>
      </c>
      <c r="AL160" s="780"/>
      <c r="AM160" s="280">
        <f t="shared" si="213"/>
        <v>0</v>
      </c>
      <c r="AN160" s="781"/>
      <c r="AO160" s="782"/>
      <c r="AP160" s="781"/>
      <c r="AQ160" s="782"/>
      <c r="AR160" s="781"/>
      <c r="AS160" s="782"/>
      <c r="AT160" s="332"/>
      <c r="AU160" s="834"/>
      <c r="AV160" s="835"/>
      <c r="AW160" s="834"/>
      <c r="AX160" s="835"/>
      <c r="AY160" s="834"/>
      <c r="AZ160" s="835"/>
      <c r="BA160" s="333"/>
      <c r="BB160" s="311">
        <f t="shared" si="207"/>
        <v>0</v>
      </c>
      <c r="BC160" s="311">
        <f t="shared" si="208"/>
        <v>0</v>
      </c>
      <c r="BD160" s="311">
        <f t="shared" si="209"/>
        <v>0</v>
      </c>
      <c r="BE160" s="301">
        <f t="shared" si="210"/>
        <v>0</v>
      </c>
    </row>
    <row r="161" spans="1:57" s="50" customFormat="1" ht="15" customHeight="1">
      <c r="A161" s="72"/>
      <c r="B161" s="72"/>
      <c r="C161" s="71" t="s">
        <v>350</v>
      </c>
      <c r="D161" s="667" t="s">
        <v>373</v>
      </c>
      <c r="E161" s="66"/>
      <c r="F161" s="66"/>
      <c r="G161" s="66"/>
      <c r="H161" s="66"/>
      <c r="I161" s="66"/>
      <c r="J161" s="66"/>
      <c r="K161" s="66"/>
      <c r="L161" s="66"/>
      <c r="M161" s="66"/>
      <c r="N161" s="66"/>
      <c r="O161" s="597"/>
      <c r="P161" s="66"/>
      <c r="Q161" s="135"/>
      <c r="R161" s="64">
        <f t="shared" si="205"/>
        <v>1.1000000000000001</v>
      </c>
      <c r="S161" s="820"/>
      <c r="T161" s="833"/>
      <c r="U161" s="820"/>
      <c r="V161" s="833"/>
      <c r="W161" s="820"/>
      <c r="X161" s="833"/>
      <c r="Y161" s="339"/>
      <c r="Z161" s="787"/>
      <c r="AA161" s="788"/>
      <c r="AB161" s="787"/>
      <c r="AC161" s="788"/>
      <c r="AD161" s="787"/>
      <c r="AE161" s="788"/>
      <c r="AF161" s="330"/>
      <c r="AG161" s="779">
        <f t="shared" si="211"/>
        <v>0</v>
      </c>
      <c r="AH161" s="780"/>
      <c r="AI161" s="779">
        <f t="shared" si="212"/>
        <v>0</v>
      </c>
      <c r="AJ161" s="780"/>
      <c r="AK161" s="779">
        <f t="shared" si="206"/>
        <v>0</v>
      </c>
      <c r="AL161" s="780"/>
      <c r="AM161" s="280">
        <f t="shared" si="213"/>
        <v>0</v>
      </c>
      <c r="AN161" s="781"/>
      <c r="AO161" s="782"/>
      <c r="AP161" s="781"/>
      <c r="AQ161" s="782"/>
      <c r="AR161" s="781"/>
      <c r="AS161" s="782"/>
      <c r="AT161" s="332"/>
      <c r="AU161" s="834"/>
      <c r="AV161" s="835"/>
      <c r="AW161" s="834"/>
      <c r="AX161" s="835"/>
      <c r="AY161" s="834"/>
      <c r="AZ161" s="835"/>
      <c r="BA161" s="333"/>
      <c r="BB161" s="311">
        <f t="shared" si="207"/>
        <v>0</v>
      </c>
      <c r="BC161" s="311">
        <f t="shared" si="208"/>
        <v>0</v>
      </c>
      <c r="BD161" s="311">
        <f t="shared" si="209"/>
        <v>0</v>
      </c>
      <c r="BE161" s="301">
        <f t="shared" si="210"/>
        <v>0</v>
      </c>
    </row>
    <row r="162" spans="1:57" s="50" customFormat="1" ht="15" customHeight="1">
      <c r="A162" s="72"/>
      <c r="B162" s="72"/>
      <c r="C162" s="71" t="s">
        <v>262</v>
      </c>
      <c r="D162" s="667"/>
      <c r="E162" s="66"/>
      <c r="F162" s="66"/>
      <c r="G162" s="66"/>
      <c r="H162" s="66"/>
      <c r="I162" s="66"/>
      <c r="J162" s="66"/>
      <c r="K162" s="66"/>
      <c r="L162" s="66"/>
      <c r="M162" s="66"/>
      <c r="N162" s="66"/>
      <c r="O162" s="597"/>
      <c r="P162" s="66"/>
      <c r="Q162" s="135"/>
      <c r="R162" s="64">
        <f t="shared" si="205"/>
        <v>1</v>
      </c>
      <c r="S162" s="820"/>
      <c r="T162" s="833"/>
      <c r="U162" s="820"/>
      <c r="V162" s="833"/>
      <c r="W162" s="820"/>
      <c r="X162" s="833"/>
      <c r="Y162" s="339"/>
      <c r="Z162" s="787"/>
      <c r="AA162" s="788"/>
      <c r="AB162" s="787"/>
      <c r="AC162" s="788"/>
      <c r="AD162" s="787"/>
      <c r="AE162" s="788"/>
      <c r="AF162" s="330"/>
      <c r="AG162" s="779">
        <f t="shared" si="211"/>
        <v>0</v>
      </c>
      <c r="AH162" s="780"/>
      <c r="AI162" s="779">
        <f t="shared" si="212"/>
        <v>0</v>
      </c>
      <c r="AJ162" s="780"/>
      <c r="AK162" s="779">
        <f t="shared" si="206"/>
        <v>0</v>
      </c>
      <c r="AL162" s="780"/>
      <c r="AM162" s="280">
        <f t="shared" si="213"/>
        <v>0</v>
      </c>
      <c r="AN162" s="781"/>
      <c r="AO162" s="782"/>
      <c r="AP162" s="781"/>
      <c r="AQ162" s="782"/>
      <c r="AR162" s="781"/>
      <c r="AS162" s="782"/>
      <c r="AT162" s="332"/>
      <c r="AU162" s="834"/>
      <c r="AV162" s="835"/>
      <c r="AW162" s="834"/>
      <c r="AX162" s="835"/>
      <c r="AY162" s="834"/>
      <c r="AZ162" s="835"/>
      <c r="BA162" s="333"/>
      <c r="BB162" s="311">
        <f t="shared" si="207"/>
        <v>0</v>
      </c>
      <c r="BC162" s="311">
        <f t="shared" si="208"/>
        <v>0</v>
      </c>
      <c r="BD162" s="311">
        <f t="shared" si="209"/>
        <v>0</v>
      </c>
      <c r="BE162" s="301">
        <f t="shared" si="210"/>
        <v>0</v>
      </c>
    </row>
    <row r="163" spans="1:57" s="50" customFormat="1" ht="15" customHeight="1">
      <c r="A163" s="72"/>
      <c r="B163" s="72"/>
      <c r="C163" s="71" t="s">
        <v>28</v>
      </c>
      <c r="D163" s="667"/>
      <c r="E163" s="66"/>
      <c r="F163" s="66"/>
      <c r="G163" s="66"/>
      <c r="H163" s="66"/>
      <c r="I163" s="66"/>
      <c r="J163" s="66"/>
      <c r="K163" s="66"/>
      <c r="L163" s="66"/>
      <c r="M163" s="66"/>
      <c r="N163" s="66"/>
      <c r="O163" s="597"/>
      <c r="P163" s="66"/>
      <c r="Q163" s="135"/>
      <c r="R163" s="64">
        <f t="shared" si="205"/>
        <v>1</v>
      </c>
      <c r="S163" s="820"/>
      <c r="T163" s="833"/>
      <c r="U163" s="820"/>
      <c r="V163" s="833"/>
      <c r="W163" s="820"/>
      <c r="X163" s="833"/>
      <c r="Y163" s="339"/>
      <c r="Z163" s="787"/>
      <c r="AA163" s="788"/>
      <c r="AB163" s="787"/>
      <c r="AC163" s="788"/>
      <c r="AD163" s="787"/>
      <c r="AE163" s="788"/>
      <c r="AF163" s="330"/>
      <c r="AG163" s="779">
        <f t="shared" si="211"/>
        <v>0</v>
      </c>
      <c r="AH163" s="780"/>
      <c r="AI163" s="779">
        <f t="shared" si="212"/>
        <v>0</v>
      </c>
      <c r="AJ163" s="780"/>
      <c r="AK163" s="779">
        <f t="shared" si="206"/>
        <v>0</v>
      </c>
      <c r="AL163" s="780"/>
      <c r="AM163" s="280">
        <f t="shared" si="213"/>
        <v>0</v>
      </c>
      <c r="AN163" s="781"/>
      <c r="AO163" s="782"/>
      <c r="AP163" s="781"/>
      <c r="AQ163" s="782"/>
      <c r="AR163" s="781"/>
      <c r="AS163" s="782"/>
      <c r="AT163" s="332"/>
      <c r="AU163" s="834"/>
      <c r="AV163" s="835"/>
      <c r="AW163" s="834"/>
      <c r="AX163" s="835"/>
      <c r="AY163" s="834"/>
      <c r="AZ163" s="835"/>
      <c r="BA163" s="333"/>
      <c r="BB163" s="311">
        <f t="shared" si="207"/>
        <v>0</v>
      </c>
      <c r="BC163" s="311">
        <f t="shared" si="208"/>
        <v>0</v>
      </c>
      <c r="BD163" s="311">
        <f t="shared" si="209"/>
        <v>0</v>
      </c>
      <c r="BE163" s="301">
        <f t="shared" si="210"/>
        <v>0</v>
      </c>
    </row>
    <row r="164" spans="1:57" s="50" customFormat="1" ht="15" customHeight="1">
      <c r="A164" s="72"/>
      <c r="B164" s="72"/>
      <c r="C164" s="71" t="s">
        <v>54</v>
      </c>
      <c r="D164" s="667"/>
      <c r="E164" s="66"/>
      <c r="F164" s="66"/>
      <c r="G164" s="66"/>
      <c r="H164" s="66"/>
      <c r="I164" s="66"/>
      <c r="J164" s="66"/>
      <c r="K164" s="66"/>
      <c r="L164" s="66"/>
      <c r="M164" s="66"/>
      <c r="N164" s="66"/>
      <c r="O164" s="597"/>
      <c r="P164" s="66"/>
      <c r="Q164" s="135"/>
      <c r="R164" s="64">
        <f t="shared" si="205"/>
        <v>1.1000000000000001</v>
      </c>
      <c r="S164" s="820"/>
      <c r="T164" s="833"/>
      <c r="U164" s="820"/>
      <c r="V164" s="833"/>
      <c r="W164" s="820"/>
      <c r="X164" s="833"/>
      <c r="Y164" s="339"/>
      <c r="Z164" s="787"/>
      <c r="AA164" s="788"/>
      <c r="AB164" s="787"/>
      <c r="AC164" s="788"/>
      <c r="AD164" s="787"/>
      <c r="AE164" s="788"/>
      <c r="AF164" s="330"/>
      <c r="AG164" s="779">
        <f t="shared" si="211"/>
        <v>0</v>
      </c>
      <c r="AH164" s="780"/>
      <c r="AI164" s="779">
        <f t="shared" si="212"/>
        <v>0</v>
      </c>
      <c r="AJ164" s="780"/>
      <c r="AK164" s="779">
        <f t="shared" si="206"/>
        <v>0</v>
      </c>
      <c r="AL164" s="780"/>
      <c r="AM164" s="280">
        <f t="shared" si="213"/>
        <v>0</v>
      </c>
      <c r="AN164" s="781"/>
      <c r="AO164" s="782"/>
      <c r="AP164" s="781"/>
      <c r="AQ164" s="782"/>
      <c r="AR164" s="781"/>
      <c r="AS164" s="782"/>
      <c r="AT164" s="332"/>
      <c r="AU164" s="834"/>
      <c r="AV164" s="835"/>
      <c r="AW164" s="834"/>
      <c r="AX164" s="835"/>
      <c r="AY164" s="834"/>
      <c r="AZ164" s="835"/>
      <c r="BA164" s="333"/>
      <c r="BB164" s="311">
        <f t="shared" si="207"/>
        <v>0</v>
      </c>
      <c r="BC164" s="311">
        <f t="shared" si="208"/>
        <v>0</v>
      </c>
      <c r="BD164" s="311">
        <f t="shared" si="209"/>
        <v>0</v>
      </c>
      <c r="BE164" s="301">
        <f t="shared" si="210"/>
        <v>0</v>
      </c>
    </row>
    <row r="165" spans="1:57" s="50" customFormat="1" ht="15" customHeight="1">
      <c r="A165" s="72"/>
      <c r="B165" s="72"/>
      <c r="C165" s="71" t="s">
        <v>350</v>
      </c>
      <c r="D165" s="667" t="s">
        <v>373</v>
      </c>
      <c r="E165" s="66"/>
      <c r="F165" s="66"/>
      <c r="G165" s="66"/>
      <c r="H165" s="66"/>
      <c r="I165" s="66"/>
      <c r="J165" s="66"/>
      <c r="K165" s="66"/>
      <c r="L165" s="66"/>
      <c r="M165" s="66"/>
      <c r="N165" s="66"/>
      <c r="O165" s="597"/>
      <c r="P165" s="66"/>
      <c r="Q165" s="135"/>
      <c r="R165" s="64">
        <f t="shared" si="205"/>
        <v>1.1000000000000001</v>
      </c>
      <c r="S165" s="820"/>
      <c r="T165" s="833"/>
      <c r="U165" s="820"/>
      <c r="V165" s="833"/>
      <c r="W165" s="820"/>
      <c r="X165" s="833"/>
      <c r="Y165" s="339"/>
      <c r="Z165" s="787"/>
      <c r="AA165" s="788"/>
      <c r="AB165" s="787"/>
      <c r="AC165" s="788"/>
      <c r="AD165" s="787"/>
      <c r="AE165" s="788"/>
      <c r="AF165" s="330"/>
      <c r="AG165" s="779">
        <f t="shared" si="211"/>
        <v>0</v>
      </c>
      <c r="AH165" s="780"/>
      <c r="AI165" s="779">
        <f t="shared" si="212"/>
        <v>0</v>
      </c>
      <c r="AJ165" s="780"/>
      <c r="AK165" s="779">
        <f t="shared" si="206"/>
        <v>0</v>
      </c>
      <c r="AL165" s="780"/>
      <c r="AM165" s="280">
        <f t="shared" si="213"/>
        <v>0</v>
      </c>
      <c r="AN165" s="781"/>
      <c r="AO165" s="782"/>
      <c r="AP165" s="781"/>
      <c r="AQ165" s="782"/>
      <c r="AR165" s="781"/>
      <c r="AS165" s="782"/>
      <c r="AT165" s="332"/>
      <c r="AU165" s="834"/>
      <c r="AV165" s="835"/>
      <c r="AW165" s="834"/>
      <c r="AX165" s="835"/>
      <c r="AY165" s="834"/>
      <c r="AZ165" s="835"/>
      <c r="BA165" s="333"/>
      <c r="BB165" s="311">
        <f t="shared" si="207"/>
        <v>0</v>
      </c>
      <c r="BC165" s="311">
        <f t="shared" si="208"/>
        <v>0</v>
      </c>
      <c r="BD165" s="311">
        <f t="shared" si="209"/>
        <v>0</v>
      </c>
      <c r="BE165" s="301">
        <f t="shared" si="210"/>
        <v>0</v>
      </c>
    </row>
    <row r="166" spans="1:57" s="50" customFormat="1" ht="15" customHeight="1">
      <c r="A166" s="72"/>
      <c r="B166" s="72"/>
      <c r="C166" s="71" t="s">
        <v>262</v>
      </c>
      <c r="D166" s="667"/>
      <c r="E166" s="66"/>
      <c r="F166" s="66"/>
      <c r="G166" s="66"/>
      <c r="H166" s="66"/>
      <c r="I166" s="66"/>
      <c r="J166" s="66"/>
      <c r="K166" s="66"/>
      <c r="L166" s="66"/>
      <c r="M166" s="66"/>
      <c r="N166" s="66"/>
      <c r="O166" s="597"/>
      <c r="P166" s="66"/>
      <c r="Q166" s="135"/>
      <c r="R166" s="64">
        <f t="shared" si="205"/>
        <v>1</v>
      </c>
      <c r="S166" s="820"/>
      <c r="T166" s="833"/>
      <c r="U166" s="820"/>
      <c r="V166" s="833"/>
      <c r="W166" s="820"/>
      <c r="X166" s="833"/>
      <c r="Y166" s="339"/>
      <c r="Z166" s="787"/>
      <c r="AA166" s="788"/>
      <c r="AB166" s="787"/>
      <c r="AC166" s="788"/>
      <c r="AD166" s="787"/>
      <c r="AE166" s="788"/>
      <c r="AF166" s="330"/>
      <c r="AG166" s="779">
        <f t="shared" si="211"/>
        <v>0</v>
      </c>
      <c r="AH166" s="780"/>
      <c r="AI166" s="779">
        <f t="shared" si="212"/>
        <v>0</v>
      </c>
      <c r="AJ166" s="780"/>
      <c r="AK166" s="779">
        <f t="shared" si="206"/>
        <v>0</v>
      </c>
      <c r="AL166" s="780"/>
      <c r="AM166" s="280">
        <f t="shared" si="213"/>
        <v>0</v>
      </c>
      <c r="AN166" s="781"/>
      <c r="AO166" s="782"/>
      <c r="AP166" s="781"/>
      <c r="AQ166" s="782"/>
      <c r="AR166" s="781"/>
      <c r="AS166" s="782"/>
      <c r="AT166" s="332"/>
      <c r="AU166" s="834"/>
      <c r="AV166" s="835"/>
      <c r="AW166" s="834"/>
      <c r="AX166" s="835"/>
      <c r="AY166" s="834"/>
      <c r="AZ166" s="835"/>
      <c r="BA166" s="333"/>
      <c r="BB166" s="311">
        <f t="shared" si="207"/>
        <v>0</v>
      </c>
      <c r="BC166" s="311">
        <f t="shared" si="208"/>
        <v>0</v>
      </c>
      <c r="BD166" s="311">
        <f t="shared" si="209"/>
        <v>0</v>
      </c>
      <c r="BE166" s="301">
        <f t="shared" si="210"/>
        <v>0</v>
      </c>
    </row>
    <row r="167" spans="1:57" s="50" customFormat="1" ht="15" customHeight="1">
      <c r="A167" s="72"/>
      <c r="B167" s="72"/>
      <c r="C167" s="71" t="s">
        <v>28</v>
      </c>
      <c r="D167" s="667"/>
      <c r="E167" s="66"/>
      <c r="F167" s="66"/>
      <c r="G167" s="66"/>
      <c r="H167" s="66"/>
      <c r="I167" s="66"/>
      <c r="J167" s="66"/>
      <c r="K167" s="66"/>
      <c r="L167" s="66"/>
      <c r="M167" s="66"/>
      <c r="N167" s="66"/>
      <c r="O167" s="597"/>
      <c r="P167" s="66"/>
      <c r="Q167" s="135"/>
      <c r="R167" s="64">
        <f t="shared" si="205"/>
        <v>1</v>
      </c>
      <c r="S167" s="820"/>
      <c r="T167" s="833"/>
      <c r="U167" s="820"/>
      <c r="V167" s="833"/>
      <c r="W167" s="820"/>
      <c r="X167" s="833"/>
      <c r="Y167" s="339"/>
      <c r="Z167" s="787"/>
      <c r="AA167" s="788"/>
      <c r="AB167" s="787"/>
      <c r="AC167" s="788"/>
      <c r="AD167" s="787"/>
      <c r="AE167" s="788"/>
      <c r="AF167" s="330"/>
      <c r="AG167" s="779">
        <f t="shared" si="211"/>
        <v>0</v>
      </c>
      <c r="AH167" s="780"/>
      <c r="AI167" s="779">
        <f t="shared" si="212"/>
        <v>0</v>
      </c>
      <c r="AJ167" s="780"/>
      <c r="AK167" s="779">
        <f t="shared" si="206"/>
        <v>0</v>
      </c>
      <c r="AL167" s="780"/>
      <c r="AM167" s="280">
        <f t="shared" si="213"/>
        <v>0</v>
      </c>
      <c r="AN167" s="781"/>
      <c r="AO167" s="782"/>
      <c r="AP167" s="781"/>
      <c r="AQ167" s="782"/>
      <c r="AR167" s="781"/>
      <c r="AS167" s="782"/>
      <c r="AT167" s="332"/>
      <c r="AU167" s="834"/>
      <c r="AV167" s="835"/>
      <c r="AW167" s="834"/>
      <c r="AX167" s="835"/>
      <c r="AY167" s="834"/>
      <c r="AZ167" s="835"/>
      <c r="BA167" s="333"/>
      <c r="BB167" s="311">
        <f t="shared" si="207"/>
        <v>0</v>
      </c>
      <c r="BC167" s="311">
        <f t="shared" si="208"/>
        <v>0</v>
      </c>
      <c r="BD167" s="311">
        <f t="shared" si="209"/>
        <v>0</v>
      </c>
      <c r="BE167" s="301">
        <f t="shared" si="210"/>
        <v>0</v>
      </c>
    </row>
    <row r="168" spans="1:57" s="50" customFormat="1" ht="15" customHeight="1">
      <c r="A168" s="72"/>
      <c r="B168" s="72"/>
      <c r="C168" s="71" t="s">
        <v>54</v>
      </c>
      <c r="D168" s="667"/>
      <c r="E168" s="66"/>
      <c r="F168" s="66"/>
      <c r="G168" s="66"/>
      <c r="H168" s="66"/>
      <c r="I168" s="66"/>
      <c r="J168" s="66"/>
      <c r="K168" s="66"/>
      <c r="L168" s="66"/>
      <c r="M168" s="66"/>
      <c r="N168" s="66"/>
      <c r="O168" s="597"/>
      <c r="P168" s="66"/>
      <c r="Q168" s="135"/>
      <c r="R168" s="64">
        <f t="shared" si="205"/>
        <v>1.1000000000000001</v>
      </c>
      <c r="S168" s="820"/>
      <c r="T168" s="833"/>
      <c r="U168" s="820"/>
      <c r="V168" s="833"/>
      <c r="W168" s="820"/>
      <c r="X168" s="833"/>
      <c r="Y168" s="339"/>
      <c r="Z168" s="787"/>
      <c r="AA168" s="788"/>
      <c r="AB168" s="787"/>
      <c r="AC168" s="788"/>
      <c r="AD168" s="787"/>
      <c r="AE168" s="788"/>
      <c r="AF168" s="330"/>
      <c r="AG168" s="779">
        <f t="shared" si="211"/>
        <v>0</v>
      </c>
      <c r="AH168" s="780"/>
      <c r="AI168" s="779">
        <f t="shared" si="212"/>
        <v>0</v>
      </c>
      <c r="AJ168" s="780"/>
      <c r="AK168" s="779">
        <f t="shared" si="206"/>
        <v>0</v>
      </c>
      <c r="AL168" s="780"/>
      <c r="AM168" s="280">
        <f t="shared" si="213"/>
        <v>0</v>
      </c>
      <c r="AN168" s="781"/>
      <c r="AO168" s="782"/>
      <c r="AP168" s="781"/>
      <c r="AQ168" s="782"/>
      <c r="AR168" s="781"/>
      <c r="AS168" s="782"/>
      <c r="AT168" s="332"/>
      <c r="AU168" s="834"/>
      <c r="AV168" s="835"/>
      <c r="AW168" s="834"/>
      <c r="AX168" s="835"/>
      <c r="AY168" s="834"/>
      <c r="AZ168" s="835"/>
      <c r="BA168" s="333"/>
      <c r="BB168" s="311">
        <f t="shared" si="207"/>
        <v>0</v>
      </c>
      <c r="BC168" s="311">
        <f t="shared" si="208"/>
        <v>0</v>
      </c>
      <c r="BD168" s="311">
        <f t="shared" si="209"/>
        <v>0</v>
      </c>
      <c r="BE168" s="301">
        <f t="shared" si="210"/>
        <v>0</v>
      </c>
    </row>
    <row r="169" spans="1:57" s="50" customFormat="1" ht="15" customHeight="1">
      <c r="A169" s="72"/>
      <c r="B169" s="72"/>
      <c r="C169" s="71" t="s">
        <v>350</v>
      </c>
      <c r="D169" s="667" t="s">
        <v>373</v>
      </c>
      <c r="E169" s="66"/>
      <c r="F169" s="66"/>
      <c r="G169" s="66"/>
      <c r="H169" s="66"/>
      <c r="I169" s="66"/>
      <c r="J169" s="66"/>
      <c r="K169" s="66"/>
      <c r="L169" s="66"/>
      <c r="M169" s="66"/>
      <c r="N169" s="66"/>
      <c r="O169" s="597"/>
      <c r="P169" s="66"/>
      <c r="Q169" s="135"/>
      <c r="R169" s="64">
        <f t="shared" si="205"/>
        <v>1.1000000000000001</v>
      </c>
      <c r="S169" s="820"/>
      <c r="T169" s="833"/>
      <c r="U169" s="820"/>
      <c r="V169" s="833"/>
      <c r="W169" s="820"/>
      <c r="X169" s="833"/>
      <c r="Y169" s="339"/>
      <c r="Z169" s="787"/>
      <c r="AA169" s="788"/>
      <c r="AB169" s="787"/>
      <c r="AC169" s="788"/>
      <c r="AD169" s="787"/>
      <c r="AE169" s="788"/>
      <c r="AF169" s="330"/>
      <c r="AG169" s="779">
        <f t="shared" si="211"/>
        <v>0</v>
      </c>
      <c r="AH169" s="780"/>
      <c r="AI169" s="779">
        <f t="shared" si="212"/>
        <v>0</v>
      </c>
      <c r="AJ169" s="780"/>
      <c r="AK169" s="779">
        <f t="shared" si="206"/>
        <v>0</v>
      </c>
      <c r="AL169" s="780"/>
      <c r="AM169" s="280">
        <f t="shared" si="213"/>
        <v>0</v>
      </c>
      <c r="AN169" s="781"/>
      <c r="AO169" s="782"/>
      <c r="AP169" s="781"/>
      <c r="AQ169" s="782"/>
      <c r="AR169" s="781"/>
      <c r="AS169" s="782"/>
      <c r="AT169" s="332"/>
      <c r="AU169" s="834"/>
      <c r="AV169" s="835"/>
      <c r="AW169" s="834"/>
      <c r="AX169" s="835"/>
      <c r="AY169" s="834"/>
      <c r="AZ169" s="835"/>
      <c r="BA169" s="333"/>
      <c r="BB169" s="311">
        <f t="shared" si="207"/>
        <v>0</v>
      </c>
      <c r="BC169" s="311">
        <f t="shared" si="208"/>
        <v>0</v>
      </c>
      <c r="BD169" s="311">
        <f t="shared" si="209"/>
        <v>0</v>
      </c>
      <c r="BE169" s="301">
        <f t="shared" si="210"/>
        <v>0</v>
      </c>
    </row>
    <row r="170" spans="1:57" s="50" customFormat="1" ht="15" customHeight="1">
      <c r="A170" s="72"/>
      <c r="B170" s="72"/>
      <c r="C170" s="71" t="s">
        <v>262</v>
      </c>
      <c r="D170" s="667"/>
      <c r="E170" s="66"/>
      <c r="F170" s="66"/>
      <c r="G170" s="66"/>
      <c r="H170" s="66"/>
      <c r="I170" s="66"/>
      <c r="J170" s="66"/>
      <c r="K170" s="66"/>
      <c r="L170" s="66"/>
      <c r="M170" s="66"/>
      <c r="N170" s="66"/>
      <c r="O170" s="597"/>
      <c r="P170" s="66"/>
      <c r="Q170" s="135"/>
      <c r="R170" s="64">
        <f t="shared" si="205"/>
        <v>1</v>
      </c>
      <c r="S170" s="820"/>
      <c r="T170" s="833"/>
      <c r="U170" s="820"/>
      <c r="V170" s="833"/>
      <c r="W170" s="820"/>
      <c r="X170" s="833"/>
      <c r="Y170" s="339"/>
      <c r="Z170" s="787"/>
      <c r="AA170" s="788"/>
      <c r="AB170" s="787"/>
      <c r="AC170" s="788"/>
      <c r="AD170" s="787"/>
      <c r="AE170" s="788"/>
      <c r="AF170" s="330"/>
      <c r="AG170" s="779">
        <f t="shared" si="211"/>
        <v>0</v>
      </c>
      <c r="AH170" s="780"/>
      <c r="AI170" s="779">
        <f t="shared" si="212"/>
        <v>0</v>
      </c>
      <c r="AJ170" s="780"/>
      <c r="AK170" s="779">
        <f t="shared" si="206"/>
        <v>0</v>
      </c>
      <c r="AL170" s="780"/>
      <c r="AM170" s="280">
        <f t="shared" si="213"/>
        <v>0</v>
      </c>
      <c r="AN170" s="781"/>
      <c r="AO170" s="782"/>
      <c r="AP170" s="781"/>
      <c r="AQ170" s="782"/>
      <c r="AR170" s="781"/>
      <c r="AS170" s="782"/>
      <c r="AT170" s="332"/>
      <c r="AU170" s="834"/>
      <c r="AV170" s="835"/>
      <c r="AW170" s="834"/>
      <c r="AX170" s="835"/>
      <c r="AY170" s="834"/>
      <c r="AZ170" s="835"/>
      <c r="BA170" s="333"/>
      <c r="BB170" s="311">
        <f t="shared" si="207"/>
        <v>0</v>
      </c>
      <c r="BC170" s="311">
        <f t="shared" si="208"/>
        <v>0</v>
      </c>
      <c r="BD170" s="311">
        <f t="shared" si="209"/>
        <v>0</v>
      </c>
      <c r="BE170" s="301">
        <f t="shared" si="210"/>
        <v>0</v>
      </c>
    </row>
    <row r="171" spans="1:57" s="50" customFormat="1" ht="15" customHeight="1">
      <c r="A171" s="72"/>
      <c r="B171" s="72"/>
      <c r="C171" s="71" t="s">
        <v>28</v>
      </c>
      <c r="D171" s="667"/>
      <c r="E171" s="66"/>
      <c r="F171" s="66"/>
      <c r="G171" s="66"/>
      <c r="H171" s="66"/>
      <c r="I171" s="66"/>
      <c r="J171" s="66"/>
      <c r="K171" s="66"/>
      <c r="L171" s="66"/>
      <c r="M171" s="66"/>
      <c r="N171" s="66"/>
      <c r="O171" s="597"/>
      <c r="P171" s="66"/>
      <c r="Q171" s="135"/>
      <c r="R171" s="64">
        <f t="shared" si="205"/>
        <v>1</v>
      </c>
      <c r="S171" s="820"/>
      <c r="T171" s="833"/>
      <c r="U171" s="820"/>
      <c r="V171" s="833"/>
      <c r="W171" s="820"/>
      <c r="X171" s="833"/>
      <c r="Y171" s="339"/>
      <c r="Z171" s="787"/>
      <c r="AA171" s="788"/>
      <c r="AB171" s="787"/>
      <c r="AC171" s="788"/>
      <c r="AD171" s="787"/>
      <c r="AE171" s="788"/>
      <c r="AF171" s="330"/>
      <c r="AG171" s="779">
        <f t="shared" si="211"/>
        <v>0</v>
      </c>
      <c r="AH171" s="780"/>
      <c r="AI171" s="779">
        <f t="shared" si="212"/>
        <v>0</v>
      </c>
      <c r="AJ171" s="780"/>
      <c r="AK171" s="779">
        <f t="shared" si="206"/>
        <v>0</v>
      </c>
      <c r="AL171" s="780"/>
      <c r="AM171" s="280">
        <f t="shared" si="213"/>
        <v>0</v>
      </c>
      <c r="AN171" s="781"/>
      <c r="AO171" s="782"/>
      <c r="AP171" s="781"/>
      <c r="AQ171" s="782"/>
      <c r="AR171" s="781"/>
      <c r="AS171" s="782"/>
      <c r="AT171" s="332"/>
      <c r="AU171" s="834"/>
      <c r="AV171" s="835"/>
      <c r="AW171" s="834"/>
      <c r="AX171" s="835"/>
      <c r="AY171" s="834"/>
      <c r="AZ171" s="835"/>
      <c r="BA171" s="333"/>
      <c r="BB171" s="311">
        <f t="shared" si="207"/>
        <v>0</v>
      </c>
      <c r="BC171" s="311">
        <f t="shared" si="208"/>
        <v>0</v>
      </c>
      <c r="BD171" s="311">
        <f t="shared" si="209"/>
        <v>0</v>
      </c>
      <c r="BE171" s="301">
        <f t="shared" si="210"/>
        <v>0</v>
      </c>
    </row>
    <row r="172" spans="1:57" s="50" customFormat="1" ht="15" customHeight="1">
      <c r="A172" s="72"/>
      <c r="B172" s="72"/>
      <c r="C172" s="71" t="s">
        <v>54</v>
      </c>
      <c r="D172" s="667"/>
      <c r="E172" s="66"/>
      <c r="F172" s="66"/>
      <c r="G172" s="66"/>
      <c r="H172" s="66"/>
      <c r="I172" s="66"/>
      <c r="J172" s="66"/>
      <c r="K172" s="66"/>
      <c r="L172" s="66"/>
      <c r="M172" s="66"/>
      <c r="N172" s="66"/>
      <c r="O172" s="597"/>
      <c r="P172" s="66"/>
      <c r="Q172" s="135"/>
      <c r="R172" s="64">
        <f t="shared" si="205"/>
        <v>1.1000000000000001</v>
      </c>
      <c r="S172" s="820"/>
      <c r="T172" s="833"/>
      <c r="U172" s="820"/>
      <c r="V172" s="833"/>
      <c r="W172" s="820"/>
      <c r="X172" s="833"/>
      <c r="Y172" s="339"/>
      <c r="Z172" s="787"/>
      <c r="AA172" s="788"/>
      <c r="AB172" s="787"/>
      <c r="AC172" s="788"/>
      <c r="AD172" s="787"/>
      <c r="AE172" s="788"/>
      <c r="AF172" s="330"/>
      <c r="AG172" s="779">
        <f t="shared" si="211"/>
        <v>0</v>
      </c>
      <c r="AH172" s="780"/>
      <c r="AI172" s="779">
        <f t="shared" si="212"/>
        <v>0</v>
      </c>
      <c r="AJ172" s="780"/>
      <c r="AK172" s="779">
        <f t="shared" si="206"/>
        <v>0</v>
      </c>
      <c r="AL172" s="780"/>
      <c r="AM172" s="280">
        <f t="shared" si="213"/>
        <v>0</v>
      </c>
      <c r="AN172" s="781"/>
      <c r="AO172" s="782"/>
      <c r="AP172" s="781"/>
      <c r="AQ172" s="782"/>
      <c r="AR172" s="781"/>
      <c r="AS172" s="782"/>
      <c r="AT172" s="332"/>
      <c r="AU172" s="834"/>
      <c r="AV172" s="835"/>
      <c r="AW172" s="834"/>
      <c r="AX172" s="835"/>
      <c r="AY172" s="834"/>
      <c r="AZ172" s="835"/>
      <c r="BA172" s="333"/>
      <c r="BB172" s="311">
        <f t="shared" si="207"/>
        <v>0</v>
      </c>
      <c r="BC172" s="311">
        <f t="shared" si="208"/>
        <v>0</v>
      </c>
      <c r="BD172" s="311">
        <f t="shared" si="209"/>
        <v>0</v>
      </c>
      <c r="BE172" s="301">
        <f t="shared" si="210"/>
        <v>0</v>
      </c>
    </row>
    <row r="173" spans="1:57" s="50" customFormat="1" ht="15" customHeight="1">
      <c r="A173" s="72"/>
      <c r="B173" s="72"/>
      <c r="C173" s="133"/>
      <c r="D173" s="47"/>
      <c r="E173" s="82"/>
      <c r="F173" s="82"/>
      <c r="G173" s="82"/>
      <c r="H173" s="82"/>
      <c r="I173" s="82"/>
      <c r="J173" s="82"/>
      <c r="K173" s="82"/>
      <c r="L173" s="82"/>
      <c r="M173" s="82"/>
      <c r="N173" s="82"/>
      <c r="O173" s="627" t="s">
        <v>184</v>
      </c>
      <c r="P173" s="628"/>
      <c r="Q173" s="628"/>
      <c r="R173" s="629"/>
      <c r="S173" s="596"/>
      <c r="T173" s="595"/>
      <c r="U173" s="596"/>
      <c r="V173" s="595"/>
      <c r="W173" s="596"/>
      <c r="X173" s="595"/>
      <c r="Y173" s="119"/>
      <c r="Z173" s="596"/>
      <c r="AA173" s="595"/>
      <c r="AB173" s="596"/>
      <c r="AC173" s="595"/>
      <c r="AD173" s="596"/>
      <c r="AE173" s="595"/>
      <c r="AF173" s="119"/>
      <c r="AG173" s="596">
        <f>SUM(AG153:AG172)</f>
        <v>0</v>
      </c>
      <c r="AH173" s="595"/>
      <c r="AI173" s="596">
        <f>SUM(AI153:AI172)</f>
        <v>0</v>
      </c>
      <c r="AJ173" s="595"/>
      <c r="AK173" s="596">
        <f>SUM(AK153:AK172)</f>
        <v>0</v>
      </c>
      <c r="AL173" s="595"/>
      <c r="AM173" s="119">
        <f>SUM(AG173:AL173)</f>
        <v>0</v>
      </c>
      <c r="AN173" s="596"/>
      <c r="AO173" s="595"/>
      <c r="AP173" s="596"/>
      <c r="AQ173" s="595"/>
      <c r="AR173" s="596"/>
      <c r="AS173" s="595"/>
      <c r="AT173" s="119"/>
      <c r="AU173" s="596"/>
      <c r="AV173" s="595"/>
      <c r="AW173" s="596"/>
      <c r="AX173" s="595"/>
      <c r="AY173" s="596"/>
      <c r="AZ173" s="595"/>
      <c r="BA173" s="119"/>
      <c r="BB173" s="312">
        <f t="shared" ref="BB173:BD173" si="214">SUM(BB153:BB172)</f>
        <v>0</v>
      </c>
      <c r="BC173" s="312">
        <f t="shared" si="214"/>
        <v>0</v>
      </c>
      <c r="BD173" s="312">
        <f t="shared" si="214"/>
        <v>0</v>
      </c>
      <c r="BE173" s="312">
        <f t="shared" si="210"/>
        <v>0</v>
      </c>
    </row>
    <row r="174" spans="1:57" s="50" customFormat="1" ht="25.5" customHeight="1">
      <c r="A174" s="72"/>
      <c r="B174" s="72"/>
      <c r="C174" s="133"/>
      <c r="D174" s="47"/>
      <c r="E174" s="635" t="s">
        <v>461</v>
      </c>
      <c r="F174" s="635"/>
      <c r="G174" s="635"/>
      <c r="H174" s="635"/>
      <c r="I174" s="635"/>
      <c r="J174" s="635"/>
      <c r="K174" s="635"/>
      <c r="L174" s="635"/>
      <c r="M174" s="635"/>
      <c r="N174" s="635"/>
      <c r="O174" s="47"/>
      <c r="P174" s="47"/>
      <c r="Q174" s="337"/>
      <c r="R174" s="161"/>
      <c r="S174" s="162"/>
      <c r="T174" s="163"/>
      <c r="U174" s="162"/>
      <c r="V174" s="163"/>
      <c r="W174" s="162"/>
      <c r="X174" s="163"/>
      <c r="Y174" s="164"/>
      <c r="Z174" s="162"/>
      <c r="AA174" s="163"/>
      <c r="AB174" s="162"/>
      <c r="AC174" s="163"/>
      <c r="AD174" s="162"/>
      <c r="AE174" s="163"/>
      <c r="AF174" s="164"/>
      <c r="AG174" s="162"/>
      <c r="AH174" s="163"/>
      <c r="AI174" s="162"/>
      <c r="AJ174" s="163"/>
      <c r="AK174" s="162"/>
      <c r="AL174" s="163"/>
      <c r="AM174" s="164"/>
      <c r="AN174" s="162"/>
      <c r="AO174" s="163"/>
      <c r="AP174" s="162"/>
      <c r="AQ174" s="163"/>
      <c r="AR174" s="162"/>
      <c r="AS174" s="163"/>
      <c r="AT174" s="164"/>
      <c r="AU174" s="162"/>
      <c r="AV174" s="163"/>
      <c r="AW174" s="162"/>
      <c r="AX174" s="163"/>
      <c r="AY174" s="162"/>
      <c r="AZ174" s="163"/>
      <c r="BA174" s="164"/>
      <c r="BB174" s="338"/>
      <c r="BC174" s="338"/>
      <c r="BD174" s="338"/>
      <c r="BE174" s="314"/>
    </row>
    <row r="175" spans="1:57" s="50" customFormat="1" ht="36" customHeight="1">
      <c r="A175" s="72"/>
      <c r="B175" s="72"/>
      <c r="C175" s="120" t="s">
        <v>77</v>
      </c>
      <c r="D175" s="73" t="s">
        <v>182</v>
      </c>
      <c r="E175" s="465" t="str">
        <f>AG7</f>
        <v>Year 1</v>
      </c>
      <c r="F175" s="465" t="str">
        <f>AI7</f>
        <v>Year 2</v>
      </c>
      <c r="G175" s="465" t="str">
        <f>AK7</f>
        <v>Year 3</v>
      </c>
      <c r="H175" s="77"/>
      <c r="I175" s="77"/>
      <c r="J175" s="77"/>
      <c r="K175" s="77"/>
      <c r="L175" s="77"/>
      <c r="M175" s="77"/>
      <c r="N175" s="77"/>
      <c r="O175" s="75" t="s">
        <v>371</v>
      </c>
      <c r="P175" s="75" t="s">
        <v>372</v>
      </c>
      <c r="Q175" s="75" t="s">
        <v>76</v>
      </c>
      <c r="R175" s="75" t="s">
        <v>352</v>
      </c>
      <c r="S175" s="159"/>
      <c r="T175" s="128"/>
      <c r="U175" s="159"/>
      <c r="V175" s="128"/>
      <c r="W175" s="159"/>
      <c r="X175" s="128"/>
      <c r="Y175" s="129"/>
      <c r="Z175" s="159"/>
      <c r="AA175" s="128"/>
      <c r="AB175" s="159"/>
      <c r="AC175" s="128"/>
      <c r="AD175" s="159"/>
      <c r="AE175" s="128"/>
      <c r="AF175" s="129"/>
      <c r="AG175" s="159"/>
      <c r="AH175" s="128"/>
      <c r="AI175" s="159"/>
      <c r="AJ175" s="128"/>
      <c r="AK175" s="159"/>
      <c r="AL175" s="128"/>
      <c r="AM175" s="129"/>
      <c r="AN175" s="159"/>
      <c r="AO175" s="128"/>
      <c r="AP175" s="159"/>
      <c r="AQ175" s="128"/>
      <c r="AR175" s="159"/>
      <c r="AS175" s="128"/>
      <c r="AT175" s="129"/>
      <c r="AU175" s="159"/>
      <c r="AV175" s="128"/>
      <c r="AW175" s="159"/>
      <c r="AX175" s="128"/>
      <c r="AY175" s="159"/>
      <c r="AZ175" s="128"/>
      <c r="BA175" s="129"/>
      <c r="BB175" s="338"/>
      <c r="BC175" s="338"/>
      <c r="BD175" s="338"/>
      <c r="BE175" s="314"/>
    </row>
    <row r="176" spans="1:57" ht="15" customHeight="1">
      <c r="C176" s="71" t="s">
        <v>350</v>
      </c>
      <c r="D176" s="667" t="s">
        <v>373</v>
      </c>
      <c r="E176" s="66"/>
      <c r="F176" s="66"/>
      <c r="G176" s="66"/>
      <c r="H176" s="66"/>
      <c r="I176" s="66"/>
      <c r="J176" s="66"/>
      <c r="K176" s="66"/>
      <c r="L176" s="66"/>
      <c r="M176" s="66"/>
      <c r="N176" s="66"/>
      <c r="O176" s="597"/>
      <c r="P176" s="66"/>
      <c r="Q176" s="135"/>
      <c r="R176" s="64">
        <f t="shared" ref="R176:R195" si="215">VLOOKUP(C176,TravelIncrease,2,0)</f>
        <v>1.1000000000000001</v>
      </c>
      <c r="S176" s="820"/>
      <c r="T176" s="833"/>
      <c r="U176" s="820"/>
      <c r="V176" s="833"/>
      <c r="W176" s="820"/>
      <c r="X176" s="833"/>
      <c r="Y176" s="339"/>
      <c r="Z176" s="787"/>
      <c r="AA176" s="788"/>
      <c r="AB176" s="787"/>
      <c r="AC176" s="788"/>
      <c r="AD176" s="787"/>
      <c r="AE176" s="788"/>
      <c r="AF176" s="330"/>
      <c r="AG176" s="779">
        <f>$E176*$P176*$Q176</f>
        <v>0</v>
      </c>
      <c r="AH176" s="780"/>
      <c r="AI176" s="779">
        <f>$F176*$P176*$Q176*$R176</f>
        <v>0</v>
      </c>
      <c r="AJ176" s="780"/>
      <c r="AK176" s="779">
        <f>$G176*$P176*$Q176*($R176^2)</f>
        <v>0</v>
      </c>
      <c r="AL176" s="780"/>
      <c r="AM176" s="280">
        <f>SUM(AG176+AI176+AK176)</f>
        <v>0</v>
      </c>
      <c r="AN176" s="781"/>
      <c r="AO176" s="782"/>
      <c r="AP176" s="781"/>
      <c r="AQ176" s="782"/>
      <c r="AR176" s="781"/>
      <c r="AS176" s="782"/>
      <c r="AT176" s="332"/>
      <c r="AU176" s="834"/>
      <c r="AV176" s="835"/>
      <c r="AW176" s="834"/>
      <c r="AX176" s="835"/>
      <c r="AY176" s="834"/>
      <c r="AZ176" s="835"/>
      <c r="BA176" s="333"/>
      <c r="BB176" s="311">
        <f t="shared" ref="BB176:BB195" si="216">AG176</f>
        <v>0</v>
      </c>
      <c r="BC176" s="311">
        <f t="shared" ref="BC176:BC195" si="217">AI176</f>
        <v>0</v>
      </c>
      <c r="BD176" s="311">
        <f t="shared" ref="BD176:BD195" si="218">AK176</f>
        <v>0</v>
      </c>
      <c r="BE176" s="301">
        <f t="shared" ref="BE176:BE196" si="219">SUM(BB176:BD176)</f>
        <v>0</v>
      </c>
    </row>
    <row r="177" spans="3:57" ht="15" customHeight="1">
      <c r="C177" s="71" t="s">
        <v>262</v>
      </c>
      <c r="D177" s="667"/>
      <c r="E177" s="66"/>
      <c r="F177" s="66"/>
      <c r="G177" s="66"/>
      <c r="H177" s="66"/>
      <c r="I177" s="66"/>
      <c r="J177" s="66"/>
      <c r="K177" s="66"/>
      <c r="L177" s="66"/>
      <c r="M177" s="66"/>
      <c r="N177" s="66"/>
      <c r="O177" s="597"/>
      <c r="P177" s="66"/>
      <c r="Q177" s="135"/>
      <c r="R177" s="64">
        <f t="shared" si="215"/>
        <v>1</v>
      </c>
      <c r="S177" s="820"/>
      <c r="T177" s="833"/>
      <c r="U177" s="820"/>
      <c r="V177" s="833"/>
      <c r="W177" s="820"/>
      <c r="X177" s="833"/>
      <c r="Y177" s="339"/>
      <c r="Z177" s="787"/>
      <c r="AA177" s="788"/>
      <c r="AB177" s="787"/>
      <c r="AC177" s="788"/>
      <c r="AD177" s="787"/>
      <c r="AE177" s="788"/>
      <c r="AF177" s="330"/>
      <c r="AG177" s="779">
        <f t="shared" ref="AG177:AG195" si="220">$E177*$P177*$Q177</f>
        <v>0</v>
      </c>
      <c r="AH177" s="780"/>
      <c r="AI177" s="779">
        <f t="shared" ref="AI177:AI195" si="221">$F177*$P177*$Q177*$R177</f>
        <v>0</v>
      </c>
      <c r="AJ177" s="780"/>
      <c r="AK177" s="779">
        <f t="shared" ref="AK177:AK195" si="222">$G177*$P177*$Q177*($R177^2)</f>
        <v>0</v>
      </c>
      <c r="AL177" s="780"/>
      <c r="AM177" s="280">
        <f t="shared" ref="AM177:AM195" si="223">SUM(AG177+AI177+AK177)</f>
        <v>0</v>
      </c>
      <c r="AN177" s="781"/>
      <c r="AO177" s="782"/>
      <c r="AP177" s="781"/>
      <c r="AQ177" s="782"/>
      <c r="AR177" s="781"/>
      <c r="AS177" s="782"/>
      <c r="AT177" s="332"/>
      <c r="AU177" s="834"/>
      <c r="AV177" s="835"/>
      <c r="AW177" s="834"/>
      <c r="AX177" s="835"/>
      <c r="AY177" s="834"/>
      <c r="AZ177" s="835"/>
      <c r="BA177" s="333"/>
      <c r="BB177" s="311">
        <f t="shared" si="216"/>
        <v>0</v>
      </c>
      <c r="BC177" s="311">
        <f t="shared" si="217"/>
        <v>0</v>
      </c>
      <c r="BD177" s="311">
        <f t="shared" si="218"/>
        <v>0</v>
      </c>
      <c r="BE177" s="301">
        <f t="shared" si="219"/>
        <v>0</v>
      </c>
    </row>
    <row r="178" spans="3:57" ht="15" customHeight="1">
      <c r="C178" s="71" t="s">
        <v>28</v>
      </c>
      <c r="D178" s="667"/>
      <c r="E178" s="66"/>
      <c r="F178" s="66"/>
      <c r="G178" s="66"/>
      <c r="H178" s="66"/>
      <c r="I178" s="66"/>
      <c r="J178" s="66"/>
      <c r="K178" s="66"/>
      <c r="L178" s="66"/>
      <c r="M178" s="66"/>
      <c r="N178" s="66"/>
      <c r="O178" s="597"/>
      <c r="P178" s="66"/>
      <c r="Q178" s="135"/>
      <c r="R178" s="64">
        <f t="shared" si="215"/>
        <v>1</v>
      </c>
      <c r="S178" s="820"/>
      <c r="T178" s="833"/>
      <c r="U178" s="820"/>
      <c r="V178" s="833"/>
      <c r="W178" s="820"/>
      <c r="X178" s="833"/>
      <c r="Y178" s="339"/>
      <c r="Z178" s="787"/>
      <c r="AA178" s="788"/>
      <c r="AB178" s="787"/>
      <c r="AC178" s="788"/>
      <c r="AD178" s="787"/>
      <c r="AE178" s="788"/>
      <c r="AF178" s="330"/>
      <c r="AG178" s="779">
        <f t="shared" si="220"/>
        <v>0</v>
      </c>
      <c r="AH178" s="780"/>
      <c r="AI178" s="779">
        <f t="shared" si="221"/>
        <v>0</v>
      </c>
      <c r="AJ178" s="780"/>
      <c r="AK178" s="779">
        <f t="shared" si="222"/>
        <v>0</v>
      </c>
      <c r="AL178" s="780"/>
      <c r="AM178" s="280">
        <f t="shared" si="223"/>
        <v>0</v>
      </c>
      <c r="AN178" s="781"/>
      <c r="AO178" s="782"/>
      <c r="AP178" s="781"/>
      <c r="AQ178" s="782"/>
      <c r="AR178" s="781"/>
      <c r="AS178" s="782"/>
      <c r="AT178" s="332"/>
      <c r="AU178" s="834"/>
      <c r="AV178" s="835"/>
      <c r="AW178" s="834"/>
      <c r="AX178" s="835"/>
      <c r="AY178" s="834"/>
      <c r="AZ178" s="835"/>
      <c r="BA178" s="333"/>
      <c r="BB178" s="311">
        <f t="shared" si="216"/>
        <v>0</v>
      </c>
      <c r="BC178" s="311">
        <f t="shared" si="217"/>
        <v>0</v>
      </c>
      <c r="BD178" s="311">
        <f t="shared" si="218"/>
        <v>0</v>
      </c>
      <c r="BE178" s="301">
        <f t="shared" si="219"/>
        <v>0</v>
      </c>
    </row>
    <row r="179" spans="3:57" ht="15" customHeight="1">
      <c r="C179" s="71" t="s">
        <v>54</v>
      </c>
      <c r="D179" s="667"/>
      <c r="E179" s="66"/>
      <c r="F179" s="66"/>
      <c r="G179" s="66"/>
      <c r="H179" s="66"/>
      <c r="I179" s="66"/>
      <c r="J179" s="66"/>
      <c r="K179" s="66"/>
      <c r="L179" s="66"/>
      <c r="M179" s="66"/>
      <c r="N179" s="66"/>
      <c r="O179" s="597"/>
      <c r="P179" s="66"/>
      <c r="Q179" s="135"/>
      <c r="R179" s="64">
        <f t="shared" si="215"/>
        <v>1.1000000000000001</v>
      </c>
      <c r="S179" s="820"/>
      <c r="T179" s="833"/>
      <c r="U179" s="820"/>
      <c r="V179" s="833"/>
      <c r="W179" s="820"/>
      <c r="X179" s="833"/>
      <c r="Y179" s="339"/>
      <c r="Z179" s="787"/>
      <c r="AA179" s="788"/>
      <c r="AB179" s="787"/>
      <c r="AC179" s="788"/>
      <c r="AD179" s="787"/>
      <c r="AE179" s="788"/>
      <c r="AF179" s="330"/>
      <c r="AG179" s="779">
        <f t="shared" si="220"/>
        <v>0</v>
      </c>
      <c r="AH179" s="780"/>
      <c r="AI179" s="779">
        <f t="shared" si="221"/>
        <v>0</v>
      </c>
      <c r="AJ179" s="780"/>
      <c r="AK179" s="779">
        <f t="shared" si="222"/>
        <v>0</v>
      </c>
      <c r="AL179" s="780"/>
      <c r="AM179" s="280">
        <f t="shared" si="223"/>
        <v>0</v>
      </c>
      <c r="AN179" s="781"/>
      <c r="AO179" s="782"/>
      <c r="AP179" s="781"/>
      <c r="AQ179" s="782"/>
      <c r="AR179" s="781"/>
      <c r="AS179" s="782"/>
      <c r="AT179" s="332"/>
      <c r="AU179" s="834"/>
      <c r="AV179" s="835"/>
      <c r="AW179" s="834"/>
      <c r="AX179" s="835"/>
      <c r="AY179" s="834"/>
      <c r="AZ179" s="835"/>
      <c r="BA179" s="333"/>
      <c r="BB179" s="311">
        <f t="shared" si="216"/>
        <v>0</v>
      </c>
      <c r="BC179" s="311">
        <f t="shared" si="217"/>
        <v>0</v>
      </c>
      <c r="BD179" s="311">
        <f t="shared" si="218"/>
        <v>0</v>
      </c>
      <c r="BE179" s="301">
        <f t="shared" si="219"/>
        <v>0</v>
      </c>
    </row>
    <row r="180" spans="3:57" ht="15" customHeight="1">
      <c r="C180" s="71" t="s">
        <v>350</v>
      </c>
      <c r="D180" s="667" t="s">
        <v>373</v>
      </c>
      <c r="E180" s="66"/>
      <c r="F180" s="66"/>
      <c r="G180" s="66"/>
      <c r="H180" s="66"/>
      <c r="I180" s="66"/>
      <c r="J180" s="66"/>
      <c r="K180" s="66"/>
      <c r="L180" s="66"/>
      <c r="M180" s="66"/>
      <c r="N180" s="66"/>
      <c r="O180" s="597"/>
      <c r="P180" s="66"/>
      <c r="Q180" s="135"/>
      <c r="R180" s="64">
        <f t="shared" si="215"/>
        <v>1.1000000000000001</v>
      </c>
      <c r="S180" s="820"/>
      <c r="T180" s="833"/>
      <c r="U180" s="820"/>
      <c r="V180" s="833"/>
      <c r="W180" s="820"/>
      <c r="X180" s="833"/>
      <c r="Y180" s="339"/>
      <c r="Z180" s="787"/>
      <c r="AA180" s="788"/>
      <c r="AB180" s="787"/>
      <c r="AC180" s="788"/>
      <c r="AD180" s="787"/>
      <c r="AE180" s="788"/>
      <c r="AF180" s="330"/>
      <c r="AG180" s="779">
        <f t="shared" si="220"/>
        <v>0</v>
      </c>
      <c r="AH180" s="780"/>
      <c r="AI180" s="779">
        <f t="shared" si="221"/>
        <v>0</v>
      </c>
      <c r="AJ180" s="780"/>
      <c r="AK180" s="779">
        <f t="shared" si="222"/>
        <v>0</v>
      </c>
      <c r="AL180" s="780"/>
      <c r="AM180" s="280">
        <f t="shared" si="223"/>
        <v>0</v>
      </c>
      <c r="AN180" s="781"/>
      <c r="AO180" s="782"/>
      <c r="AP180" s="781"/>
      <c r="AQ180" s="782"/>
      <c r="AR180" s="781"/>
      <c r="AS180" s="782"/>
      <c r="AT180" s="332"/>
      <c r="AU180" s="834"/>
      <c r="AV180" s="835"/>
      <c r="AW180" s="834"/>
      <c r="AX180" s="835"/>
      <c r="AY180" s="834"/>
      <c r="AZ180" s="835"/>
      <c r="BA180" s="333"/>
      <c r="BB180" s="311">
        <f t="shared" si="216"/>
        <v>0</v>
      </c>
      <c r="BC180" s="311">
        <f t="shared" si="217"/>
        <v>0</v>
      </c>
      <c r="BD180" s="311">
        <f t="shared" si="218"/>
        <v>0</v>
      </c>
      <c r="BE180" s="301">
        <f t="shared" si="219"/>
        <v>0</v>
      </c>
    </row>
    <row r="181" spans="3:57" ht="15" customHeight="1">
      <c r="C181" s="71" t="s">
        <v>262</v>
      </c>
      <c r="D181" s="667"/>
      <c r="E181" s="66"/>
      <c r="F181" s="66"/>
      <c r="G181" s="66"/>
      <c r="H181" s="66"/>
      <c r="I181" s="66"/>
      <c r="J181" s="66"/>
      <c r="K181" s="66"/>
      <c r="L181" s="66"/>
      <c r="M181" s="66"/>
      <c r="N181" s="66"/>
      <c r="O181" s="597"/>
      <c r="P181" s="66"/>
      <c r="Q181" s="135"/>
      <c r="R181" s="64">
        <f t="shared" si="215"/>
        <v>1</v>
      </c>
      <c r="S181" s="820"/>
      <c r="T181" s="833"/>
      <c r="U181" s="820"/>
      <c r="V181" s="833"/>
      <c r="W181" s="820"/>
      <c r="X181" s="833"/>
      <c r="Y181" s="339"/>
      <c r="Z181" s="787"/>
      <c r="AA181" s="788"/>
      <c r="AB181" s="787"/>
      <c r="AC181" s="788"/>
      <c r="AD181" s="787"/>
      <c r="AE181" s="788"/>
      <c r="AF181" s="330"/>
      <c r="AG181" s="779">
        <f t="shared" si="220"/>
        <v>0</v>
      </c>
      <c r="AH181" s="780"/>
      <c r="AI181" s="779">
        <f t="shared" si="221"/>
        <v>0</v>
      </c>
      <c r="AJ181" s="780"/>
      <c r="AK181" s="779">
        <f t="shared" si="222"/>
        <v>0</v>
      </c>
      <c r="AL181" s="780"/>
      <c r="AM181" s="280">
        <f t="shared" si="223"/>
        <v>0</v>
      </c>
      <c r="AN181" s="781"/>
      <c r="AO181" s="782"/>
      <c r="AP181" s="781"/>
      <c r="AQ181" s="782"/>
      <c r="AR181" s="781"/>
      <c r="AS181" s="782"/>
      <c r="AT181" s="332"/>
      <c r="AU181" s="834"/>
      <c r="AV181" s="835"/>
      <c r="AW181" s="834"/>
      <c r="AX181" s="835"/>
      <c r="AY181" s="834"/>
      <c r="AZ181" s="835"/>
      <c r="BA181" s="333"/>
      <c r="BB181" s="311">
        <f t="shared" si="216"/>
        <v>0</v>
      </c>
      <c r="BC181" s="311">
        <f t="shared" si="217"/>
        <v>0</v>
      </c>
      <c r="BD181" s="311">
        <f t="shared" si="218"/>
        <v>0</v>
      </c>
      <c r="BE181" s="301">
        <f t="shared" si="219"/>
        <v>0</v>
      </c>
    </row>
    <row r="182" spans="3:57" ht="15" customHeight="1">
      <c r="C182" s="71" t="s">
        <v>28</v>
      </c>
      <c r="D182" s="667"/>
      <c r="E182" s="66"/>
      <c r="F182" s="66"/>
      <c r="G182" s="66"/>
      <c r="H182" s="66"/>
      <c r="I182" s="66"/>
      <c r="J182" s="66"/>
      <c r="K182" s="66"/>
      <c r="L182" s="66"/>
      <c r="M182" s="66"/>
      <c r="N182" s="66"/>
      <c r="O182" s="597"/>
      <c r="P182" s="66"/>
      <c r="Q182" s="135"/>
      <c r="R182" s="64">
        <f t="shared" si="215"/>
        <v>1</v>
      </c>
      <c r="S182" s="820"/>
      <c r="T182" s="833"/>
      <c r="U182" s="820"/>
      <c r="V182" s="833"/>
      <c r="W182" s="820"/>
      <c r="X182" s="833"/>
      <c r="Y182" s="339"/>
      <c r="Z182" s="787"/>
      <c r="AA182" s="788"/>
      <c r="AB182" s="787"/>
      <c r="AC182" s="788"/>
      <c r="AD182" s="787"/>
      <c r="AE182" s="788"/>
      <c r="AF182" s="330"/>
      <c r="AG182" s="779">
        <f t="shared" si="220"/>
        <v>0</v>
      </c>
      <c r="AH182" s="780"/>
      <c r="AI182" s="779">
        <f t="shared" si="221"/>
        <v>0</v>
      </c>
      <c r="AJ182" s="780"/>
      <c r="AK182" s="779">
        <f t="shared" si="222"/>
        <v>0</v>
      </c>
      <c r="AL182" s="780"/>
      <c r="AM182" s="280">
        <f t="shared" si="223"/>
        <v>0</v>
      </c>
      <c r="AN182" s="781"/>
      <c r="AO182" s="782"/>
      <c r="AP182" s="781"/>
      <c r="AQ182" s="782"/>
      <c r="AR182" s="781"/>
      <c r="AS182" s="782"/>
      <c r="AT182" s="332"/>
      <c r="AU182" s="834"/>
      <c r="AV182" s="835"/>
      <c r="AW182" s="834"/>
      <c r="AX182" s="835"/>
      <c r="AY182" s="834"/>
      <c r="AZ182" s="835"/>
      <c r="BA182" s="333"/>
      <c r="BB182" s="311">
        <f t="shared" si="216"/>
        <v>0</v>
      </c>
      <c r="BC182" s="311">
        <f t="shared" si="217"/>
        <v>0</v>
      </c>
      <c r="BD182" s="311">
        <f t="shared" si="218"/>
        <v>0</v>
      </c>
      <c r="BE182" s="301">
        <f t="shared" si="219"/>
        <v>0</v>
      </c>
    </row>
    <row r="183" spans="3:57" ht="15" customHeight="1">
      <c r="C183" s="71" t="s">
        <v>54</v>
      </c>
      <c r="D183" s="667"/>
      <c r="E183" s="66"/>
      <c r="F183" s="66"/>
      <c r="G183" s="66"/>
      <c r="H183" s="66"/>
      <c r="I183" s="66"/>
      <c r="J183" s="66"/>
      <c r="K183" s="66"/>
      <c r="L183" s="66"/>
      <c r="M183" s="66"/>
      <c r="N183" s="66"/>
      <c r="O183" s="597"/>
      <c r="P183" s="66"/>
      <c r="Q183" s="135"/>
      <c r="R183" s="64">
        <f t="shared" si="215"/>
        <v>1.1000000000000001</v>
      </c>
      <c r="S183" s="820"/>
      <c r="T183" s="833"/>
      <c r="U183" s="820"/>
      <c r="V183" s="833"/>
      <c r="W183" s="820"/>
      <c r="X183" s="833"/>
      <c r="Y183" s="339"/>
      <c r="Z183" s="787"/>
      <c r="AA183" s="788"/>
      <c r="AB183" s="787"/>
      <c r="AC183" s="788"/>
      <c r="AD183" s="787"/>
      <c r="AE183" s="788"/>
      <c r="AF183" s="330"/>
      <c r="AG183" s="779">
        <f t="shared" si="220"/>
        <v>0</v>
      </c>
      <c r="AH183" s="780"/>
      <c r="AI183" s="779">
        <f t="shared" si="221"/>
        <v>0</v>
      </c>
      <c r="AJ183" s="780"/>
      <c r="AK183" s="779">
        <f t="shared" si="222"/>
        <v>0</v>
      </c>
      <c r="AL183" s="780"/>
      <c r="AM183" s="280">
        <f t="shared" si="223"/>
        <v>0</v>
      </c>
      <c r="AN183" s="781"/>
      <c r="AO183" s="782"/>
      <c r="AP183" s="781"/>
      <c r="AQ183" s="782"/>
      <c r="AR183" s="781"/>
      <c r="AS183" s="782"/>
      <c r="AT183" s="332"/>
      <c r="AU183" s="834"/>
      <c r="AV183" s="835"/>
      <c r="AW183" s="834"/>
      <c r="AX183" s="835"/>
      <c r="AY183" s="834"/>
      <c r="AZ183" s="835"/>
      <c r="BA183" s="333"/>
      <c r="BB183" s="311">
        <f t="shared" si="216"/>
        <v>0</v>
      </c>
      <c r="BC183" s="311">
        <f t="shared" si="217"/>
        <v>0</v>
      </c>
      <c r="BD183" s="311">
        <f t="shared" si="218"/>
        <v>0</v>
      </c>
      <c r="BE183" s="301">
        <f t="shared" si="219"/>
        <v>0</v>
      </c>
    </row>
    <row r="184" spans="3:57" ht="15" customHeight="1">
      <c r="C184" s="71" t="s">
        <v>350</v>
      </c>
      <c r="D184" s="667" t="s">
        <v>373</v>
      </c>
      <c r="E184" s="66"/>
      <c r="F184" s="66"/>
      <c r="G184" s="66"/>
      <c r="H184" s="66"/>
      <c r="I184" s="66"/>
      <c r="J184" s="66"/>
      <c r="K184" s="66"/>
      <c r="L184" s="66"/>
      <c r="M184" s="66"/>
      <c r="N184" s="66"/>
      <c r="O184" s="597"/>
      <c r="P184" s="66"/>
      <c r="Q184" s="135"/>
      <c r="R184" s="64">
        <f t="shared" si="215"/>
        <v>1.1000000000000001</v>
      </c>
      <c r="S184" s="820"/>
      <c r="T184" s="833"/>
      <c r="U184" s="820"/>
      <c r="V184" s="833"/>
      <c r="W184" s="820"/>
      <c r="X184" s="833"/>
      <c r="Y184" s="339"/>
      <c r="Z184" s="787"/>
      <c r="AA184" s="788"/>
      <c r="AB184" s="787"/>
      <c r="AC184" s="788"/>
      <c r="AD184" s="787"/>
      <c r="AE184" s="788"/>
      <c r="AF184" s="330"/>
      <c r="AG184" s="779">
        <f t="shared" si="220"/>
        <v>0</v>
      </c>
      <c r="AH184" s="780"/>
      <c r="AI184" s="779">
        <f t="shared" si="221"/>
        <v>0</v>
      </c>
      <c r="AJ184" s="780"/>
      <c r="AK184" s="779">
        <f t="shared" si="222"/>
        <v>0</v>
      </c>
      <c r="AL184" s="780"/>
      <c r="AM184" s="280">
        <f t="shared" si="223"/>
        <v>0</v>
      </c>
      <c r="AN184" s="781"/>
      <c r="AO184" s="782"/>
      <c r="AP184" s="781"/>
      <c r="AQ184" s="782"/>
      <c r="AR184" s="781"/>
      <c r="AS184" s="782"/>
      <c r="AT184" s="332"/>
      <c r="AU184" s="834"/>
      <c r="AV184" s="835"/>
      <c r="AW184" s="834"/>
      <c r="AX184" s="835"/>
      <c r="AY184" s="834"/>
      <c r="AZ184" s="835"/>
      <c r="BA184" s="333"/>
      <c r="BB184" s="311">
        <f t="shared" si="216"/>
        <v>0</v>
      </c>
      <c r="BC184" s="311">
        <f t="shared" si="217"/>
        <v>0</v>
      </c>
      <c r="BD184" s="311">
        <f t="shared" si="218"/>
        <v>0</v>
      </c>
      <c r="BE184" s="301">
        <f t="shared" si="219"/>
        <v>0</v>
      </c>
    </row>
    <row r="185" spans="3:57" ht="15" customHeight="1">
      <c r="C185" s="71" t="s">
        <v>262</v>
      </c>
      <c r="D185" s="667"/>
      <c r="E185" s="66"/>
      <c r="F185" s="66"/>
      <c r="G185" s="66"/>
      <c r="H185" s="66"/>
      <c r="I185" s="66"/>
      <c r="J185" s="66"/>
      <c r="K185" s="66"/>
      <c r="L185" s="66"/>
      <c r="M185" s="66"/>
      <c r="N185" s="66"/>
      <c r="O185" s="597"/>
      <c r="P185" s="66"/>
      <c r="Q185" s="135"/>
      <c r="R185" s="64">
        <f t="shared" si="215"/>
        <v>1</v>
      </c>
      <c r="S185" s="820"/>
      <c r="T185" s="833"/>
      <c r="U185" s="820"/>
      <c r="V185" s="833"/>
      <c r="W185" s="820"/>
      <c r="X185" s="833"/>
      <c r="Y185" s="339"/>
      <c r="Z185" s="787"/>
      <c r="AA185" s="788"/>
      <c r="AB185" s="787"/>
      <c r="AC185" s="788"/>
      <c r="AD185" s="787"/>
      <c r="AE185" s="788"/>
      <c r="AF185" s="330"/>
      <c r="AG185" s="779">
        <f t="shared" si="220"/>
        <v>0</v>
      </c>
      <c r="AH185" s="780"/>
      <c r="AI185" s="779">
        <f t="shared" si="221"/>
        <v>0</v>
      </c>
      <c r="AJ185" s="780"/>
      <c r="AK185" s="779">
        <f t="shared" si="222"/>
        <v>0</v>
      </c>
      <c r="AL185" s="780"/>
      <c r="AM185" s="280">
        <f t="shared" si="223"/>
        <v>0</v>
      </c>
      <c r="AN185" s="781"/>
      <c r="AO185" s="782"/>
      <c r="AP185" s="781"/>
      <c r="AQ185" s="782"/>
      <c r="AR185" s="781"/>
      <c r="AS185" s="782"/>
      <c r="AT185" s="332"/>
      <c r="AU185" s="834"/>
      <c r="AV185" s="835"/>
      <c r="AW185" s="834"/>
      <c r="AX185" s="835"/>
      <c r="AY185" s="834"/>
      <c r="AZ185" s="835"/>
      <c r="BA185" s="333"/>
      <c r="BB185" s="311">
        <f t="shared" si="216"/>
        <v>0</v>
      </c>
      <c r="BC185" s="311">
        <f t="shared" si="217"/>
        <v>0</v>
      </c>
      <c r="BD185" s="311">
        <f t="shared" si="218"/>
        <v>0</v>
      </c>
      <c r="BE185" s="301">
        <f t="shared" si="219"/>
        <v>0</v>
      </c>
    </row>
    <row r="186" spans="3:57" ht="15" customHeight="1">
      <c r="C186" s="71" t="s">
        <v>28</v>
      </c>
      <c r="D186" s="667"/>
      <c r="E186" s="66"/>
      <c r="F186" s="66"/>
      <c r="G186" s="66"/>
      <c r="H186" s="66"/>
      <c r="I186" s="66"/>
      <c r="J186" s="66"/>
      <c r="K186" s="66"/>
      <c r="L186" s="66"/>
      <c r="M186" s="66"/>
      <c r="N186" s="66"/>
      <c r="O186" s="597"/>
      <c r="P186" s="66"/>
      <c r="Q186" s="135"/>
      <c r="R186" s="64">
        <f t="shared" si="215"/>
        <v>1</v>
      </c>
      <c r="S186" s="820"/>
      <c r="T186" s="833"/>
      <c r="U186" s="820"/>
      <c r="V186" s="833"/>
      <c r="W186" s="820"/>
      <c r="X186" s="833"/>
      <c r="Y186" s="339"/>
      <c r="Z186" s="787"/>
      <c r="AA186" s="788"/>
      <c r="AB186" s="787"/>
      <c r="AC186" s="788"/>
      <c r="AD186" s="787"/>
      <c r="AE186" s="788"/>
      <c r="AF186" s="330"/>
      <c r="AG186" s="779">
        <f t="shared" si="220"/>
        <v>0</v>
      </c>
      <c r="AH186" s="780"/>
      <c r="AI186" s="779">
        <f t="shared" si="221"/>
        <v>0</v>
      </c>
      <c r="AJ186" s="780"/>
      <c r="AK186" s="779">
        <f t="shared" si="222"/>
        <v>0</v>
      </c>
      <c r="AL186" s="780"/>
      <c r="AM186" s="280">
        <f t="shared" si="223"/>
        <v>0</v>
      </c>
      <c r="AN186" s="781"/>
      <c r="AO186" s="782"/>
      <c r="AP186" s="781"/>
      <c r="AQ186" s="782"/>
      <c r="AR186" s="781"/>
      <c r="AS186" s="782"/>
      <c r="AT186" s="332"/>
      <c r="AU186" s="834"/>
      <c r="AV186" s="835"/>
      <c r="AW186" s="834"/>
      <c r="AX186" s="835"/>
      <c r="AY186" s="834"/>
      <c r="AZ186" s="835"/>
      <c r="BA186" s="333"/>
      <c r="BB186" s="311">
        <f t="shared" si="216"/>
        <v>0</v>
      </c>
      <c r="BC186" s="311">
        <f t="shared" si="217"/>
        <v>0</v>
      </c>
      <c r="BD186" s="311">
        <f t="shared" si="218"/>
        <v>0</v>
      </c>
      <c r="BE186" s="301">
        <f t="shared" si="219"/>
        <v>0</v>
      </c>
    </row>
    <row r="187" spans="3:57" ht="15" customHeight="1">
      <c r="C187" s="71" t="s">
        <v>54</v>
      </c>
      <c r="D187" s="667"/>
      <c r="E187" s="66"/>
      <c r="F187" s="66"/>
      <c r="G187" s="66"/>
      <c r="H187" s="66"/>
      <c r="I187" s="66"/>
      <c r="J187" s="66"/>
      <c r="K187" s="66"/>
      <c r="L187" s="66"/>
      <c r="M187" s="66"/>
      <c r="N187" s="66"/>
      <c r="O187" s="597"/>
      <c r="P187" s="66"/>
      <c r="Q187" s="135"/>
      <c r="R187" s="64">
        <f t="shared" si="215"/>
        <v>1.1000000000000001</v>
      </c>
      <c r="S187" s="820"/>
      <c r="T187" s="833"/>
      <c r="U187" s="820"/>
      <c r="V187" s="833"/>
      <c r="W187" s="820"/>
      <c r="X187" s="833"/>
      <c r="Y187" s="339"/>
      <c r="Z187" s="787"/>
      <c r="AA187" s="788"/>
      <c r="AB187" s="787"/>
      <c r="AC187" s="788"/>
      <c r="AD187" s="787"/>
      <c r="AE187" s="788"/>
      <c r="AF187" s="330"/>
      <c r="AG187" s="779">
        <f t="shared" si="220"/>
        <v>0</v>
      </c>
      <c r="AH187" s="780"/>
      <c r="AI187" s="779">
        <f t="shared" si="221"/>
        <v>0</v>
      </c>
      <c r="AJ187" s="780"/>
      <c r="AK187" s="779">
        <f t="shared" si="222"/>
        <v>0</v>
      </c>
      <c r="AL187" s="780"/>
      <c r="AM187" s="280">
        <f t="shared" si="223"/>
        <v>0</v>
      </c>
      <c r="AN187" s="781"/>
      <c r="AO187" s="782"/>
      <c r="AP187" s="781"/>
      <c r="AQ187" s="782"/>
      <c r="AR187" s="781"/>
      <c r="AS187" s="782"/>
      <c r="AT187" s="332"/>
      <c r="AU187" s="834"/>
      <c r="AV187" s="835"/>
      <c r="AW187" s="834"/>
      <c r="AX187" s="835"/>
      <c r="AY187" s="834"/>
      <c r="AZ187" s="835"/>
      <c r="BA187" s="333"/>
      <c r="BB187" s="311">
        <f t="shared" si="216"/>
        <v>0</v>
      </c>
      <c r="BC187" s="311">
        <f t="shared" si="217"/>
        <v>0</v>
      </c>
      <c r="BD187" s="311">
        <f t="shared" si="218"/>
        <v>0</v>
      </c>
      <c r="BE187" s="301">
        <f t="shared" si="219"/>
        <v>0</v>
      </c>
    </row>
    <row r="188" spans="3:57" ht="15" customHeight="1">
      <c r="C188" s="71" t="s">
        <v>350</v>
      </c>
      <c r="D188" s="667" t="s">
        <v>373</v>
      </c>
      <c r="E188" s="66"/>
      <c r="F188" s="66"/>
      <c r="G188" s="66"/>
      <c r="H188" s="66"/>
      <c r="I188" s="66"/>
      <c r="J188" s="66"/>
      <c r="K188" s="66"/>
      <c r="L188" s="66"/>
      <c r="M188" s="66"/>
      <c r="N188" s="66"/>
      <c r="O188" s="597"/>
      <c r="P188" s="66"/>
      <c r="Q188" s="135"/>
      <c r="R188" s="64">
        <f t="shared" si="215"/>
        <v>1.1000000000000001</v>
      </c>
      <c r="S188" s="820"/>
      <c r="T188" s="833"/>
      <c r="U188" s="820"/>
      <c r="V188" s="833"/>
      <c r="W188" s="820"/>
      <c r="X188" s="833"/>
      <c r="Y188" s="339"/>
      <c r="Z188" s="787"/>
      <c r="AA188" s="788"/>
      <c r="AB188" s="787"/>
      <c r="AC188" s="788"/>
      <c r="AD188" s="787"/>
      <c r="AE188" s="788"/>
      <c r="AF188" s="330"/>
      <c r="AG188" s="779">
        <f t="shared" si="220"/>
        <v>0</v>
      </c>
      <c r="AH188" s="780"/>
      <c r="AI188" s="779">
        <f t="shared" si="221"/>
        <v>0</v>
      </c>
      <c r="AJ188" s="780"/>
      <c r="AK188" s="779">
        <f t="shared" si="222"/>
        <v>0</v>
      </c>
      <c r="AL188" s="780"/>
      <c r="AM188" s="280">
        <f t="shared" si="223"/>
        <v>0</v>
      </c>
      <c r="AN188" s="781"/>
      <c r="AO188" s="782"/>
      <c r="AP188" s="781"/>
      <c r="AQ188" s="782"/>
      <c r="AR188" s="781"/>
      <c r="AS188" s="782"/>
      <c r="AT188" s="332"/>
      <c r="AU188" s="834"/>
      <c r="AV188" s="835"/>
      <c r="AW188" s="834"/>
      <c r="AX188" s="835"/>
      <c r="AY188" s="834"/>
      <c r="AZ188" s="835"/>
      <c r="BA188" s="333"/>
      <c r="BB188" s="311">
        <f t="shared" si="216"/>
        <v>0</v>
      </c>
      <c r="BC188" s="311">
        <f t="shared" si="217"/>
        <v>0</v>
      </c>
      <c r="BD188" s="311">
        <f t="shared" si="218"/>
        <v>0</v>
      </c>
      <c r="BE188" s="301">
        <f t="shared" si="219"/>
        <v>0</v>
      </c>
    </row>
    <row r="189" spans="3:57" ht="15" customHeight="1">
      <c r="C189" s="71" t="s">
        <v>262</v>
      </c>
      <c r="D189" s="667"/>
      <c r="E189" s="66"/>
      <c r="F189" s="66"/>
      <c r="G189" s="66"/>
      <c r="H189" s="66"/>
      <c r="I189" s="66"/>
      <c r="J189" s="66"/>
      <c r="K189" s="66"/>
      <c r="L189" s="66"/>
      <c r="M189" s="66"/>
      <c r="N189" s="66"/>
      <c r="O189" s="597"/>
      <c r="P189" s="66"/>
      <c r="Q189" s="135"/>
      <c r="R189" s="64">
        <f t="shared" si="215"/>
        <v>1</v>
      </c>
      <c r="S189" s="820"/>
      <c r="T189" s="833"/>
      <c r="U189" s="820"/>
      <c r="V189" s="833"/>
      <c r="W189" s="820"/>
      <c r="X189" s="833"/>
      <c r="Y189" s="339"/>
      <c r="Z189" s="787"/>
      <c r="AA189" s="788"/>
      <c r="AB189" s="787"/>
      <c r="AC189" s="788"/>
      <c r="AD189" s="787"/>
      <c r="AE189" s="788"/>
      <c r="AF189" s="330"/>
      <c r="AG189" s="779">
        <f t="shared" si="220"/>
        <v>0</v>
      </c>
      <c r="AH189" s="780"/>
      <c r="AI189" s="779">
        <f t="shared" si="221"/>
        <v>0</v>
      </c>
      <c r="AJ189" s="780"/>
      <c r="AK189" s="779">
        <f t="shared" si="222"/>
        <v>0</v>
      </c>
      <c r="AL189" s="780"/>
      <c r="AM189" s="280">
        <f t="shared" si="223"/>
        <v>0</v>
      </c>
      <c r="AN189" s="781"/>
      <c r="AO189" s="782"/>
      <c r="AP189" s="781"/>
      <c r="AQ189" s="782"/>
      <c r="AR189" s="781"/>
      <c r="AS189" s="782"/>
      <c r="AT189" s="332"/>
      <c r="AU189" s="834"/>
      <c r="AV189" s="835"/>
      <c r="AW189" s="834"/>
      <c r="AX189" s="835"/>
      <c r="AY189" s="834"/>
      <c r="AZ189" s="835"/>
      <c r="BA189" s="333"/>
      <c r="BB189" s="311">
        <f t="shared" si="216"/>
        <v>0</v>
      </c>
      <c r="BC189" s="311">
        <f t="shared" si="217"/>
        <v>0</v>
      </c>
      <c r="BD189" s="311">
        <f t="shared" si="218"/>
        <v>0</v>
      </c>
      <c r="BE189" s="301">
        <f t="shared" si="219"/>
        <v>0</v>
      </c>
    </row>
    <row r="190" spans="3:57" ht="15" customHeight="1">
      <c r="C190" s="71" t="s">
        <v>28</v>
      </c>
      <c r="D190" s="667"/>
      <c r="E190" s="66"/>
      <c r="F190" s="66"/>
      <c r="G190" s="66"/>
      <c r="H190" s="66"/>
      <c r="I190" s="66"/>
      <c r="J190" s="66"/>
      <c r="K190" s="66"/>
      <c r="L190" s="66"/>
      <c r="M190" s="66"/>
      <c r="N190" s="66"/>
      <c r="O190" s="597"/>
      <c r="P190" s="66"/>
      <c r="Q190" s="135"/>
      <c r="R190" s="64">
        <f t="shared" si="215"/>
        <v>1</v>
      </c>
      <c r="S190" s="820"/>
      <c r="T190" s="833"/>
      <c r="U190" s="820"/>
      <c r="V190" s="833"/>
      <c r="W190" s="820"/>
      <c r="X190" s="833"/>
      <c r="Y190" s="339"/>
      <c r="Z190" s="787"/>
      <c r="AA190" s="788"/>
      <c r="AB190" s="787"/>
      <c r="AC190" s="788"/>
      <c r="AD190" s="787"/>
      <c r="AE190" s="788"/>
      <c r="AF190" s="330"/>
      <c r="AG190" s="779">
        <f t="shared" si="220"/>
        <v>0</v>
      </c>
      <c r="AH190" s="780"/>
      <c r="AI190" s="779">
        <f t="shared" si="221"/>
        <v>0</v>
      </c>
      <c r="AJ190" s="780"/>
      <c r="AK190" s="779">
        <f t="shared" si="222"/>
        <v>0</v>
      </c>
      <c r="AL190" s="780"/>
      <c r="AM190" s="280">
        <f t="shared" si="223"/>
        <v>0</v>
      </c>
      <c r="AN190" s="781"/>
      <c r="AO190" s="782"/>
      <c r="AP190" s="781"/>
      <c r="AQ190" s="782"/>
      <c r="AR190" s="781"/>
      <c r="AS190" s="782"/>
      <c r="AT190" s="332"/>
      <c r="AU190" s="834"/>
      <c r="AV190" s="835"/>
      <c r="AW190" s="834"/>
      <c r="AX190" s="835"/>
      <c r="AY190" s="834"/>
      <c r="AZ190" s="835"/>
      <c r="BA190" s="333"/>
      <c r="BB190" s="311">
        <f t="shared" si="216"/>
        <v>0</v>
      </c>
      <c r="BC190" s="311">
        <f t="shared" si="217"/>
        <v>0</v>
      </c>
      <c r="BD190" s="311">
        <f t="shared" si="218"/>
        <v>0</v>
      </c>
      <c r="BE190" s="301">
        <f t="shared" si="219"/>
        <v>0</v>
      </c>
    </row>
    <row r="191" spans="3:57" ht="15" customHeight="1">
      <c r="C191" s="71" t="s">
        <v>54</v>
      </c>
      <c r="D191" s="667"/>
      <c r="E191" s="66"/>
      <c r="F191" s="66"/>
      <c r="G191" s="66"/>
      <c r="H191" s="66"/>
      <c r="I191" s="66"/>
      <c r="J191" s="66"/>
      <c r="K191" s="66"/>
      <c r="L191" s="66"/>
      <c r="M191" s="66"/>
      <c r="N191" s="66"/>
      <c r="O191" s="597"/>
      <c r="P191" s="66"/>
      <c r="Q191" s="135"/>
      <c r="R191" s="64">
        <f t="shared" si="215"/>
        <v>1.1000000000000001</v>
      </c>
      <c r="S191" s="820"/>
      <c r="T191" s="833"/>
      <c r="U191" s="820"/>
      <c r="V191" s="833"/>
      <c r="W191" s="820"/>
      <c r="X191" s="833"/>
      <c r="Y191" s="339"/>
      <c r="Z191" s="787"/>
      <c r="AA191" s="788"/>
      <c r="AB191" s="787"/>
      <c r="AC191" s="788"/>
      <c r="AD191" s="787"/>
      <c r="AE191" s="788"/>
      <c r="AF191" s="330"/>
      <c r="AG191" s="779">
        <f t="shared" si="220"/>
        <v>0</v>
      </c>
      <c r="AH191" s="780"/>
      <c r="AI191" s="779">
        <f t="shared" si="221"/>
        <v>0</v>
      </c>
      <c r="AJ191" s="780"/>
      <c r="AK191" s="779">
        <f t="shared" si="222"/>
        <v>0</v>
      </c>
      <c r="AL191" s="780"/>
      <c r="AM191" s="280">
        <f t="shared" si="223"/>
        <v>0</v>
      </c>
      <c r="AN191" s="781"/>
      <c r="AO191" s="782"/>
      <c r="AP191" s="781"/>
      <c r="AQ191" s="782"/>
      <c r="AR191" s="781"/>
      <c r="AS191" s="782"/>
      <c r="AT191" s="332"/>
      <c r="AU191" s="834"/>
      <c r="AV191" s="835"/>
      <c r="AW191" s="834"/>
      <c r="AX191" s="835"/>
      <c r="AY191" s="834"/>
      <c r="AZ191" s="835"/>
      <c r="BA191" s="333"/>
      <c r="BB191" s="311">
        <f t="shared" si="216"/>
        <v>0</v>
      </c>
      <c r="BC191" s="311">
        <f t="shared" si="217"/>
        <v>0</v>
      </c>
      <c r="BD191" s="311">
        <f t="shared" si="218"/>
        <v>0</v>
      </c>
      <c r="BE191" s="301">
        <f t="shared" si="219"/>
        <v>0</v>
      </c>
    </row>
    <row r="192" spans="3:57" ht="15" customHeight="1">
      <c r="C192" s="71" t="s">
        <v>350</v>
      </c>
      <c r="D192" s="667" t="s">
        <v>373</v>
      </c>
      <c r="E192" s="66"/>
      <c r="F192" s="66"/>
      <c r="G192" s="66"/>
      <c r="H192" s="66"/>
      <c r="I192" s="66"/>
      <c r="J192" s="66"/>
      <c r="K192" s="66"/>
      <c r="L192" s="66"/>
      <c r="M192" s="66"/>
      <c r="N192" s="66"/>
      <c r="O192" s="597"/>
      <c r="P192" s="66"/>
      <c r="Q192" s="135"/>
      <c r="R192" s="64">
        <f t="shared" si="215"/>
        <v>1.1000000000000001</v>
      </c>
      <c r="S192" s="820"/>
      <c r="T192" s="833"/>
      <c r="U192" s="820"/>
      <c r="V192" s="833"/>
      <c r="W192" s="820"/>
      <c r="X192" s="833"/>
      <c r="Y192" s="339"/>
      <c r="Z192" s="787"/>
      <c r="AA192" s="788"/>
      <c r="AB192" s="787"/>
      <c r="AC192" s="788"/>
      <c r="AD192" s="787"/>
      <c r="AE192" s="788"/>
      <c r="AF192" s="330"/>
      <c r="AG192" s="779">
        <f t="shared" si="220"/>
        <v>0</v>
      </c>
      <c r="AH192" s="780"/>
      <c r="AI192" s="779">
        <f t="shared" si="221"/>
        <v>0</v>
      </c>
      <c r="AJ192" s="780"/>
      <c r="AK192" s="779">
        <f t="shared" si="222"/>
        <v>0</v>
      </c>
      <c r="AL192" s="780"/>
      <c r="AM192" s="280">
        <f t="shared" si="223"/>
        <v>0</v>
      </c>
      <c r="AN192" s="781"/>
      <c r="AO192" s="782"/>
      <c r="AP192" s="781"/>
      <c r="AQ192" s="782"/>
      <c r="AR192" s="781"/>
      <c r="AS192" s="782"/>
      <c r="AT192" s="332"/>
      <c r="AU192" s="834"/>
      <c r="AV192" s="835"/>
      <c r="AW192" s="834"/>
      <c r="AX192" s="835"/>
      <c r="AY192" s="834"/>
      <c r="AZ192" s="835"/>
      <c r="BA192" s="333"/>
      <c r="BB192" s="311">
        <f t="shared" si="216"/>
        <v>0</v>
      </c>
      <c r="BC192" s="311">
        <f t="shared" si="217"/>
        <v>0</v>
      </c>
      <c r="BD192" s="311">
        <f t="shared" si="218"/>
        <v>0</v>
      </c>
      <c r="BE192" s="301">
        <f t="shared" si="219"/>
        <v>0</v>
      </c>
    </row>
    <row r="193" spans="1:57" ht="15" customHeight="1">
      <c r="C193" s="71" t="s">
        <v>262</v>
      </c>
      <c r="D193" s="667"/>
      <c r="E193" s="66"/>
      <c r="F193" s="66"/>
      <c r="G193" s="66"/>
      <c r="H193" s="66"/>
      <c r="I193" s="66"/>
      <c r="J193" s="66"/>
      <c r="K193" s="66"/>
      <c r="L193" s="66"/>
      <c r="M193" s="66"/>
      <c r="N193" s="66"/>
      <c r="O193" s="597"/>
      <c r="P193" s="66"/>
      <c r="Q193" s="135"/>
      <c r="R193" s="64">
        <f t="shared" si="215"/>
        <v>1</v>
      </c>
      <c r="S193" s="820"/>
      <c r="T193" s="833"/>
      <c r="U193" s="820"/>
      <c r="V193" s="833"/>
      <c r="W193" s="820"/>
      <c r="X193" s="833"/>
      <c r="Y193" s="339"/>
      <c r="Z193" s="787"/>
      <c r="AA193" s="788"/>
      <c r="AB193" s="787"/>
      <c r="AC193" s="788"/>
      <c r="AD193" s="787"/>
      <c r="AE193" s="788"/>
      <c r="AF193" s="330"/>
      <c r="AG193" s="779">
        <f t="shared" si="220"/>
        <v>0</v>
      </c>
      <c r="AH193" s="780"/>
      <c r="AI193" s="779">
        <f t="shared" si="221"/>
        <v>0</v>
      </c>
      <c r="AJ193" s="780"/>
      <c r="AK193" s="779">
        <f t="shared" si="222"/>
        <v>0</v>
      </c>
      <c r="AL193" s="780"/>
      <c r="AM193" s="280">
        <f t="shared" si="223"/>
        <v>0</v>
      </c>
      <c r="AN193" s="781"/>
      <c r="AO193" s="782"/>
      <c r="AP193" s="781"/>
      <c r="AQ193" s="782"/>
      <c r="AR193" s="781"/>
      <c r="AS193" s="782"/>
      <c r="AT193" s="332"/>
      <c r="AU193" s="834"/>
      <c r="AV193" s="835"/>
      <c r="AW193" s="834"/>
      <c r="AX193" s="835"/>
      <c r="AY193" s="834"/>
      <c r="AZ193" s="835"/>
      <c r="BA193" s="333"/>
      <c r="BB193" s="311">
        <f t="shared" si="216"/>
        <v>0</v>
      </c>
      <c r="BC193" s="311">
        <f t="shared" si="217"/>
        <v>0</v>
      </c>
      <c r="BD193" s="311">
        <f t="shared" si="218"/>
        <v>0</v>
      </c>
      <c r="BE193" s="301">
        <f t="shared" si="219"/>
        <v>0</v>
      </c>
    </row>
    <row r="194" spans="1:57" ht="15" customHeight="1">
      <c r="C194" s="71" t="s">
        <v>28</v>
      </c>
      <c r="D194" s="667"/>
      <c r="E194" s="66"/>
      <c r="F194" s="66"/>
      <c r="G194" s="66"/>
      <c r="H194" s="66"/>
      <c r="I194" s="66"/>
      <c r="J194" s="66"/>
      <c r="K194" s="66"/>
      <c r="L194" s="66"/>
      <c r="M194" s="66"/>
      <c r="N194" s="66"/>
      <c r="O194" s="597"/>
      <c r="P194" s="66"/>
      <c r="Q194" s="135"/>
      <c r="R194" s="64">
        <f t="shared" si="215"/>
        <v>1</v>
      </c>
      <c r="S194" s="820"/>
      <c r="T194" s="833"/>
      <c r="U194" s="820"/>
      <c r="V194" s="833"/>
      <c r="W194" s="820"/>
      <c r="X194" s="833"/>
      <c r="Y194" s="339"/>
      <c r="Z194" s="787"/>
      <c r="AA194" s="788"/>
      <c r="AB194" s="787"/>
      <c r="AC194" s="788"/>
      <c r="AD194" s="787"/>
      <c r="AE194" s="788"/>
      <c r="AF194" s="330"/>
      <c r="AG194" s="779">
        <f t="shared" si="220"/>
        <v>0</v>
      </c>
      <c r="AH194" s="780"/>
      <c r="AI194" s="779">
        <f t="shared" si="221"/>
        <v>0</v>
      </c>
      <c r="AJ194" s="780"/>
      <c r="AK194" s="779">
        <f t="shared" si="222"/>
        <v>0</v>
      </c>
      <c r="AL194" s="780"/>
      <c r="AM194" s="280">
        <f t="shared" si="223"/>
        <v>0</v>
      </c>
      <c r="AN194" s="781"/>
      <c r="AO194" s="782"/>
      <c r="AP194" s="781"/>
      <c r="AQ194" s="782"/>
      <c r="AR194" s="781"/>
      <c r="AS194" s="782"/>
      <c r="AT194" s="332"/>
      <c r="AU194" s="834"/>
      <c r="AV194" s="835"/>
      <c r="AW194" s="834"/>
      <c r="AX194" s="835"/>
      <c r="AY194" s="834"/>
      <c r="AZ194" s="835"/>
      <c r="BA194" s="333"/>
      <c r="BB194" s="311">
        <f t="shared" si="216"/>
        <v>0</v>
      </c>
      <c r="BC194" s="311">
        <f t="shared" si="217"/>
        <v>0</v>
      </c>
      <c r="BD194" s="311">
        <f t="shared" si="218"/>
        <v>0</v>
      </c>
      <c r="BE194" s="301">
        <f t="shared" si="219"/>
        <v>0</v>
      </c>
    </row>
    <row r="195" spans="1:57" ht="15" customHeight="1">
      <c r="C195" s="71" t="s">
        <v>54</v>
      </c>
      <c r="D195" s="667"/>
      <c r="E195" s="66"/>
      <c r="F195" s="66"/>
      <c r="G195" s="66"/>
      <c r="H195" s="66"/>
      <c r="I195" s="66"/>
      <c r="J195" s="66"/>
      <c r="K195" s="66"/>
      <c r="L195" s="66"/>
      <c r="M195" s="66"/>
      <c r="N195" s="66"/>
      <c r="O195" s="597"/>
      <c r="P195" s="66"/>
      <c r="Q195" s="135"/>
      <c r="R195" s="64">
        <f t="shared" si="215"/>
        <v>1.1000000000000001</v>
      </c>
      <c r="S195" s="820"/>
      <c r="T195" s="833"/>
      <c r="U195" s="820"/>
      <c r="V195" s="833"/>
      <c r="W195" s="820"/>
      <c r="X195" s="833"/>
      <c r="Y195" s="339"/>
      <c r="Z195" s="787"/>
      <c r="AA195" s="788"/>
      <c r="AB195" s="787"/>
      <c r="AC195" s="788"/>
      <c r="AD195" s="787"/>
      <c r="AE195" s="788"/>
      <c r="AF195" s="330"/>
      <c r="AG195" s="779">
        <f t="shared" si="220"/>
        <v>0</v>
      </c>
      <c r="AH195" s="780"/>
      <c r="AI195" s="779">
        <f t="shared" si="221"/>
        <v>0</v>
      </c>
      <c r="AJ195" s="780"/>
      <c r="AK195" s="779">
        <f t="shared" si="222"/>
        <v>0</v>
      </c>
      <c r="AL195" s="780"/>
      <c r="AM195" s="280">
        <f t="shared" si="223"/>
        <v>0</v>
      </c>
      <c r="AN195" s="781"/>
      <c r="AO195" s="782"/>
      <c r="AP195" s="781"/>
      <c r="AQ195" s="782"/>
      <c r="AR195" s="781"/>
      <c r="AS195" s="782"/>
      <c r="AT195" s="332"/>
      <c r="AU195" s="834"/>
      <c r="AV195" s="835"/>
      <c r="AW195" s="834"/>
      <c r="AX195" s="835"/>
      <c r="AY195" s="834"/>
      <c r="AZ195" s="835"/>
      <c r="BA195" s="333"/>
      <c r="BB195" s="311">
        <f t="shared" si="216"/>
        <v>0</v>
      </c>
      <c r="BC195" s="311">
        <f t="shared" si="217"/>
        <v>0</v>
      </c>
      <c r="BD195" s="311">
        <f t="shared" si="218"/>
        <v>0</v>
      </c>
      <c r="BE195" s="301">
        <f t="shared" si="219"/>
        <v>0</v>
      </c>
    </row>
    <row r="196" spans="1:57" ht="15" customHeight="1">
      <c r="C196" s="133"/>
      <c r="D196" s="64"/>
      <c r="E196" s="47"/>
      <c r="F196" s="47"/>
      <c r="G196" s="47"/>
      <c r="H196" s="47"/>
      <c r="I196" s="47"/>
      <c r="J196" s="47"/>
      <c r="K196" s="47"/>
      <c r="L196" s="47"/>
      <c r="M196" s="47"/>
      <c r="N196" s="47"/>
      <c r="O196" s="627" t="s">
        <v>183</v>
      </c>
      <c r="P196" s="628"/>
      <c r="Q196" s="628"/>
      <c r="R196" s="629"/>
      <c r="S196" s="596"/>
      <c r="T196" s="595"/>
      <c r="U196" s="596"/>
      <c r="V196" s="595"/>
      <c r="W196" s="596"/>
      <c r="X196" s="595"/>
      <c r="Y196" s="138"/>
      <c r="Z196" s="596"/>
      <c r="AA196" s="595"/>
      <c r="AB196" s="596"/>
      <c r="AC196" s="595"/>
      <c r="AD196" s="596"/>
      <c r="AE196" s="595"/>
      <c r="AF196" s="138"/>
      <c r="AG196" s="596">
        <f>SUM(AG176:AG195)</f>
        <v>0</v>
      </c>
      <c r="AH196" s="595"/>
      <c r="AI196" s="596">
        <f>SUM(AI176:AI195)</f>
        <v>0</v>
      </c>
      <c r="AJ196" s="595"/>
      <c r="AK196" s="596">
        <f>SUM(AK176:AK195)</f>
        <v>0</v>
      </c>
      <c r="AL196" s="595"/>
      <c r="AM196" s="138">
        <f>SUM(AG196:AL196)</f>
        <v>0</v>
      </c>
      <c r="AN196" s="596"/>
      <c r="AO196" s="595"/>
      <c r="AP196" s="596"/>
      <c r="AQ196" s="595"/>
      <c r="AR196" s="596"/>
      <c r="AS196" s="595"/>
      <c r="AT196" s="138"/>
      <c r="AU196" s="596"/>
      <c r="AV196" s="595"/>
      <c r="AW196" s="596"/>
      <c r="AX196" s="595"/>
      <c r="AY196" s="596"/>
      <c r="AZ196" s="595"/>
      <c r="BA196" s="138"/>
      <c r="BB196" s="312">
        <f t="shared" ref="BB196:BD196" si="224">SUM(BB176:BB195)</f>
        <v>0</v>
      </c>
      <c r="BC196" s="312">
        <f t="shared" si="224"/>
        <v>0</v>
      </c>
      <c r="BD196" s="312">
        <f t="shared" si="224"/>
        <v>0</v>
      </c>
      <c r="BE196" s="312">
        <f t="shared" si="219"/>
        <v>0</v>
      </c>
    </row>
    <row r="197" spans="1:57" s="91" customFormat="1" ht="26.25" customHeight="1">
      <c r="A197" s="151">
        <v>2000</v>
      </c>
      <c r="B197" s="151"/>
      <c r="C197" s="802" t="str">
        <f>CONCATENATE(AN6," Travel")</f>
        <v>Dept #4 Travel</v>
      </c>
      <c r="D197" s="803"/>
      <c r="E197" s="635" t="s">
        <v>461</v>
      </c>
      <c r="F197" s="635"/>
      <c r="G197" s="635"/>
      <c r="H197" s="635"/>
      <c r="I197" s="635"/>
      <c r="J197" s="635"/>
      <c r="K197" s="635"/>
      <c r="L197" s="635"/>
      <c r="M197" s="635"/>
      <c r="N197" s="635"/>
      <c r="O197" s="99"/>
      <c r="P197" s="99"/>
      <c r="Q197" s="99"/>
      <c r="R197" s="153"/>
      <c r="S197" s="159"/>
      <c r="T197" s="239"/>
      <c r="U197" s="159"/>
      <c r="V197" s="239"/>
      <c r="W197" s="159"/>
      <c r="X197" s="239"/>
      <c r="Y197" s="129"/>
      <c r="Z197" s="159"/>
      <c r="AA197" s="239"/>
      <c r="AB197" s="159"/>
      <c r="AC197" s="239"/>
      <c r="AD197" s="159"/>
      <c r="AE197" s="239"/>
      <c r="AF197" s="129"/>
      <c r="AG197" s="159"/>
      <c r="AH197" s="239"/>
      <c r="AI197" s="159"/>
      <c r="AJ197" s="239"/>
      <c r="AK197" s="159"/>
      <c r="AL197" s="239"/>
      <c r="AM197" s="129"/>
      <c r="AN197" s="159"/>
      <c r="AO197" s="239"/>
      <c r="AP197" s="159"/>
      <c r="AQ197" s="239"/>
      <c r="AR197" s="159"/>
      <c r="AS197" s="239"/>
      <c r="AT197" s="129"/>
      <c r="AU197" s="159"/>
      <c r="AV197" s="239"/>
      <c r="AW197" s="159"/>
      <c r="AX197" s="239"/>
      <c r="AY197" s="159"/>
      <c r="AZ197" s="239"/>
      <c r="BA197" s="129"/>
      <c r="BB197" s="197"/>
      <c r="BC197" s="197"/>
      <c r="BD197" s="197"/>
      <c r="BE197" s="329"/>
    </row>
    <row r="198" spans="1:57" s="50" customFormat="1" ht="34.5" customHeight="1">
      <c r="A198" s="151"/>
      <c r="B198" s="72"/>
      <c r="C198" s="120" t="s">
        <v>53</v>
      </c>
      <c r="D198" s="73" t="s">
        <v>182</v>
      </c>
      <c r="E198" s="485" t="str">
        <f>AN7</f>
        <v>Year 1</v>
      </c>
      <c r="F198" s="465" t="str">
        <f>AP7</f>
        <v>Year 2</v>
      </c>
      <c r="G198" s="465" t="str">
        <f>AR7</f>
        <v>Year 3</v>
      </c>
      <c r="H198" s="77"/>
      <c r="I198" s="77"/>
      <c r="J198" s="77"/>
      <c r="K198" s="77"/>
      <c r="L198" s="77"/>
      <c r="M198" s="77"/>
      <c r="N198" s="77"/>
      <c r="O198" s="75" t="s">
        <v>371</v>
      </c>
      <c r="P198" s="75" t="s">
        <v>372</v>
      </c>
      <c r="Q198" s="75" t="s">
        <v>76</v>
      </c>
      <c r="R198" s="75" t="s">
        <v>352</v>
      </c>
      <c r="S198" s="159"/>
      <c r="T198" s="128"/>
      <c r="U198" s="160"/>
      <c r="V198" s="128"/>
      <c r="W198" s="160"/>
      <c r="X198" s="128"/>
      <c r="Y198" s="129"/>
      <c r="Z198" s="159"/>
      <c r="AA198" s="128"/>
      <c r="AB198" s="160"/>
      <c r="AC198" s="128"/>
      <c r="AD198" s="160"/>
      <c r="AE198" s="128"/>
      <c r="AF198" s="129"/>
      <c r="AG198" s="159"/>
      <c r="AH198" s="128"/>
      <c r="AI198" s="160"/>
      <c r="AJ198" s="128"/>
      <c r="AK198" s="160"/>
      <c r="AL198" s="128"/>
      <c r="AM198" s="129"/>
      <c r="AN198" s="159"/>
      <c r="AO198" s="128"/>
      <c r="AP198" s="160"/>
      <c r="AQ198" s="128"/>
      <c r="AR198" s="160"/>
      <c r="AS198" s="128"/>
      <c r="AT198" s="129"/>
      <c r="AU198" s="159"/>
      <c r="AV198" s="128"/>
      <c r="AW198" s="160"/>
      <c r="AX198" s="128"/>
      <c r="AY198" s="160"/>
      <c r="AZ198" s="128"/>
      <c r="BA198" s="129"/>
      <c r="BB198" s="271"/>
      <c r="BC198" s="271"/>
      <c r="BD198" s="271"/>
      <c r="BE198" s="271"/>
    </row>
    <row r="199" spans="1:57" s="50" customFormat="1" ht="15" customHeight="1">
      <c r="A199" s="72"/>
      <c r="B199" s="72"/>
      <c r="C199" s="71" t="s">
        <v>350</v>
      </c>
      <c r="D199" s="667" t="s">
        <v>373</v>
      </c>
      <c r="E199" s="66"/>
      <c r="F199" s="66"/>
      <c r="G199" s="66"/>
      <c r="H199" s="66"/>
      <c r="I199" s="66"/>
      <c r="J199" s="66"/>
      <c r="K199" s="66"/>
      <c r="L199" s="66"/>
      <c r="M199" s="66"/>
      <c r="N199" s="66"/>
      <c r="O199" s="597"/>
      <c r="P199" s="66"/>
      <c r="Q199" s="135"/>
      <c r="R199" s="64">
        <f t="shared" ref="R199:R218" si="225">VLOOKUP(C199,TravelIncrease,2,0)</f>
        <v>1.1000000000000001</v>
      </c>
      <c r="S199" s="820"/>
      <c r="T199" s="833"/>
      <c r="U199" s="820"/>
      <c r="V199" s="833"/>
      <c r="W199" s="820"/>
      <c r="X199" s="833"/>
      <c r="Y199" s="339"/>
      <c r="Z199" s="787"/>
      <c r="AA199" s="788"/>
      <c r="AB199" s="787"/>
      <c r="AC199" s="788"/>
      <c r="AD199" s="787"/>
      <c r="AE199" s="788"/>
      <c r="AF199" s="330"/>
      <c r="AG199" s="812"/>
      <c r="AH199" s="813"/>
      <c r="AI199" s="812"/>
      <c r="AJ199" s="813"/>
      <c r="AK199" s="812"/>
      <c r="AL199" s="813"/>
      <c r="AM199" s="331"/>
      <c r="AN199" s="783">
        <f>$E199*$P199*$Q199</f>
        <v>0</v>
      </c>
      <c r="AO199" s="784"/>
      <c r="AP199" s="783">
        <f>$F199*$P199*$Q199*$R199</f>
        <v>0</v>
      </c>
      <c r="AQ199" s="784"/>
      <c r="AR199" s="783">
        <f t="shared" ref="AR199:AR218" si="226">$G199*$P199*Q199*($R199^2)</f>
        <v>0</v>
      </c>
      <c r="AS199" s="784"/>
      <c r="AT199" s="283">
        <f>SUM(AN199+AP199+AR199)</f>
        <v>0</v>
      </c>
      <c r="AU199" s="834"/>
      <c r="AV199" s="835"/>
      <c r="AW199" s="834"/>
      <c r="AX199" s="835"/>
      <c r="AY199" s="834"/>
      <c r="AZ199" s="835"/>
      <c r="BA199" s="333"/>
      <c r="BB199" s="340">
        <f t="shared" ref="BB199:BB218" si="227">AN199</f>
        <v>0</v>
      </c>
      <c r="BC199" s="340">
        <f t="shared" ref="BC199:BC218" si="228">AP199</f>
        <v>0</v>
      </c>
      <c r="BD199" s="340">
        <f t="shared" ref="BD199:BD218" si="229">AR199</f>
        <v>0</v>
      </c>
      <c r="BE199" s="301">
        <f t="shared" ref="BE199:BE219" si="230">SUM(BB199:BD199)</f>
        <v>0</v>
      </c>
    </row>
    <row r="200" spans="1:57" s="50" customFormat="1" ht="15" customHeight="1">
      <c r="A200" s="72"/>
      <c r="B200" s="72"/>
      <c r="C200" s="71" t="s">
        <v>262</v>
      </c>
      <c r="D200" s="667"/>
      <c r="E200" s="66"/>
      <c r="F200" s="66"/>
      <c r="G200" s="66"/>
      <c r="H200" s="66"/>
      <c r="I200" s="66"/>
      <c r="J200" s="66"/>
      <c r="K200" s="66"/>
      <c r="L200" s="66"/>
      <c r="M200" s="66"/>
      <c r="N200" s="66"/>
      <c r="O200" s="597"/>
      <c r="P200" s="66"/>
      <c r="Q200" s="135"/>
      <c r="R200" s="64">
        <f t="shared" si="225"/>
        <v>1</v>
      </c>
      <c r="S200" s="820"/>
      <c r="T200" s="833"/>
      <c r="U200" s="820"/>
      <c r="V200" s="833"/>
      <c r="W200" s="820"/>
      <c r="X200" s="833"/>
      <c r="Y200" s="339"/>
      <c r="Z200" s="787"/>
      <c r="AA200" s="788"/>
      <c r="AB200" s="787"/>
      <c r="AC200" s="788"/>
      <c r="AD200" s="787"/>
      <c r="AE200" s="788"/>
      <c r="AF200" s="330"/>
      <c r="AG200" s="812"/>
      <c r="AH200" s="813"/>
      <c r="AI200" s="812"/>
      <c r="AJ200" s="813"/>
      <c r="AK200" s="812"/>
      <c r="AL200" s="813"/>
      <c r="AM200" s="331"/>
      <c r="AN200" s="783">
        <f t="shared" ref="AN200:AN218" si="231">$E200*$P200*$Q200</f>
        <v>0</v>
      </c>
      <c r="AO200" s="784"/>
      <c r="AP200" s="783">
        <f t="shared" ref="AP200:AP218" si="232">$F200*$P200*$Q200*$R200</f>
        <v>0</v>
      </c>
      <c r="AQ200" s="784"/>
      <c r="AR200" s="783">
        <f t="shared" si="226"/>
        <v>0</v>
      </c>
      <c r="AS200" s="784"/>
      <c r="AT200" s="283">
        <f t="shared" ref="AT200:AT218" si="233">SUM(AN200+AP200+AR200)</f>
        <v>0</v>
      </c>
      <c r="AU200" s="834"/>
      <c r="AV200" s="835"/>
      <c r="AW200" s="834"/>
      <c r="AX200" s="835"/>
      <c r="AY200" s="834"/>
      <c r="AZ200" s="835"/>
      <c r="BA200" s="333"/>
      <c r="BB200" s="340">
        <f t="shared" si="227"/>
        <v>0</v>
      </c>
      <c r="BC200" s="340">
        <f t="shared" si="228"/>
        <v>0</v>
      </c>
      <c r="BD200" s="340">
        <f t="shared" si="229"/>
        <v>0</v>
      </c>
      <c r="BE200" s="301">
        <f t="shared" si="230"/>
        <v>0</v>
      </c>
    </row>
    <row r="201" spans="1:57" s="50" customFormat="1" ht="15" customHeight="1">
      <c r="A201" s="72"/>
      <c r="B201" s="72"/>
      <c r="C201" s="71" t="s">
        <v>28</v>
      </c>
      <c r="D201" s="667"/>
      <c r="E201" s="66"/>
      <c r="F201" s="66"/>
      <c r="G201" s="66"/>
      <c r="H201" s="66"/>
      <c r="I201" s="66"/>
      <c r="J201" s="66"/>
      <c r="K201" s="66"/>
      <c r="L201" s="66"/>
      <c r="M201" s="66"/>
      <c r="N201" s="66"/>
      <c r="O201" s="597"/>
      <c r="P201" s="66"/>
      <c r="Q201" s="135"/>
      <c r="R201" s="64">
        <f t="shared" si="225"/>
        <v>1</v>
      </c>
      <c r="S201" s="820"/>
      <c r="T201" s="833"/>
      <c r="U201" s="820"/>
      <c r="V201" s="833"/>
      <c r="W201" s="820"/>
      <c r="X201" s="833"/>
      <c r="Y201" s="339"/>
      <c r="Z201" s="787"/>
      <c r="AA201" s="788"/>
      <c r="AB201" s="787"/>
      <c r="AC201" s="788"/>
      <c r="AD201" s="787"/>
      <c r="AE201" s="788"/>
      <c r="AF201" s="330"/>
      <c r="AG201" s="812"/>
      <c r="AH201" s="813"/>
      <c r="AI201" s="812"/>
      <c r="AJ201" s="813"/>
      <c r="AK201" s="812"/>
      <c r="AL201" s="813"/>
      <c r="AM201" s="331"/>
      <c r="AN201" s="783">
        <f t="shared" si="231"/>
        <v>0</v>
      </c>
      <c r="AO201" s="784"/>
      <c r="AP201" s="783">
        <f t="shared" si="232"/>
        <v>0</v>
      </c>
      <c r="AQ201" s="784"/>
      <c r="AR201" s="783">
        <f t="shared" si="226"/>
        <v>0</v>
      </c>
      <c r="AS201" s="784"/>
      <c r="AT201" s="283">
        <f t="shared" si="233"/>
        <v>0</v>
      </c>
      <c r="AU201" s="834"/>
      <c r="AV201" s="835"/>
      <c r="AW201" s="834"/>
      <c r="AX201" s="835"/>
      <c r="AY201" s="834"/>
      <c r="AZ201" s="835"/>
      <c r="BA201" s="333"/>
      <c r="BB201" s="340">
        <f t="shared" si="227"/>
        <v>0</v>
      </c>
      <c r="BC201" s="340">
        <f t="shared" si="228"/>
        <v>0</v>
      </c>
      <c r="BD201" s="340">
        <f t="shared" si="229"/>
        <v>0</v>
      </c>
      <c r="BE201" s="301">
        <f t="shared" si="230"/>
        <v>0</v>
      </c>
    </row>
    <row r="202" spans="1:57" s="50" customFormat="1" ht="15" customHeight="1">
      <c r="A202" s="72"/>
      <c r="B202" s="72"/>
      <c r="C202" s="71" t="s">
        <v>54</v>
      </c>
      <c r="D202" s="667"/>
      <c r="E202" s="66"/>
      <c r="F202" s="66"/>
      <c r="G202" s="66"/>
      <c r="H202" s="66"/>
      <c r="I202" s="66"/>
      <c r="J202" s="66"/>
      <c r="K202" s="66"/>
      <c r="L202" s="66"/>
      <c r="M202" s="66"/>
      <c r="N202" s="66"/>
      <c r="O202" s="597"/>
      <c r="P202" s="66"/>
      <c r="Q202" s="135"/>
      <c r="R202" s="64">
        <f t="shared" si="225"/>
        <v>1.1000000000000001</v>
      </c>
      <c r="S202" s="820"/>
      <c r="T202" s="833"/>
      <c r="U202" s="820"/>
      <c r="V202" s="833"/>
      <c r="W202" s="820"/>
      <c r="X202" s="833"/>
      <c r="Y202" s="339"/>
      <c r="Z202" s="787"/>
      <c r="AA202" s="788"/>
      <c r="AB202" s="787"/>
      <c r="AC202" s="788"/>
      <c r="AD202" s="787"/>
      <c r="AE202" s="788"/>
      <c r="AF202" s="330"/>
      <c r="AG202" s="812"/>
      <c r="AH202" s="813"/>
      <c r="AI202" s="812"/>
      <c r="AJ202" s="813"/>
      <c r="AK202" s="812"/>
      <c r="AL202" s="813"/>
      <c r="AM202" s="331"/>
      <c r="AN202" s="783">
        <f t="shared" si="231"/>
        <v>0</v>
      </c>
      <c r="AO202" s="784"/>
      <c r="AP202" s="783">
        <f t="shared" si="232"/>
        <v>0</v>
      </c>
      <c r="AQ202" s="784"/>
      <c r="AR202" s="783">
        <f t="shared" si="226"/>
        <v>0</v>
      </c>
      <c r="AS202" s="784"/>
      <c r="AT202" s="283">
        <f t="shared" si="233"/>
        <v>0</v>
      </c>
      <c r="AU202" s="834"/>
      <c r="AV202" s="835"/>
      <c r="AW202" s="834"/>
      <c r="AX202" s="835"/>
      <c r="AY202" s="834"/>
      <c r="AZ202" s="835"/>
      <c r="BA202" s="333"/>
      <c r="BB202" s="340">
        <f t="shared" si="227"/>
        <v>0</v>
      </c>
      <c r="BC202" s="340">
        <f t="shared" si="228"/>
        <v>0</v>
      </c>
      <c r="BD202" s="340">
        <f t="shared" si="229"/>
        <v>0</v>
      </c>
      <c r="BE202" s="301">
        <f t="shared" si="230"/>
        <v>0</v>
      </c>
    </row>
    <row r="203" spans="1:57" s="50" customFormat="1" ht="15" customHeight="1">
      <c r="A203" s="72"/>
      <c r="B203" s="72"/>
      <c r="C203" s="71" t="s">
        <v>350</v>
      </c>
      <c r="D203" s="667" t="s">
        <v>373</v>
      </c>
      <c r="E203" s="66"/>
      <c r="F203" s="66"/>
      <c r="G203" s="66"/>
      <c r="H203" s="66"/>
      <c r="I203" s="66"/>
      <c r="J203" s="66"/>
      <c r="K203" s="66"/>
      <c r="L203" s="66"/>
      <c r="M203" s="66"/>
      <c r="N203" s="66"/>
      <c r="O203" s="597"/>
      <c r="P203" s="66"/>
      <c r="Q203" s="135"/>
      <c r="R203" s="64">
        <f t="shared" si="225"/>
        <v>1.1000000000000001</v>
      </c>
      <c r="S203" s="820"/>
      <c r="T203" s="833"/>
      <c r="U203" s="820"/>
      <c r="V203" s="833"/>
      <c r="W203" s="820"/>
      <c r="X203" s="833"/>
      <c r="Y203" s="339"/>
      <c r="Z203" s="787"/>
      <c r="AA203" s="788"/>
      <c r="AB203" s="787"/>
      <c r="AC203" s="788"/>
      <c r="AD203" s="787"/>
      <c r="AE203" s="788"/>
      <c r="AF203" s="330"/>
      <c r="AG203" s="812"/>
      <c r="AH203" s="813"/>
      <c r="AI203" s="812"/>
      <c r="AJ203" s="813"/>
      <c r="AK203" s="812"/>
      <c r="AL203" s="813"/>
      <c r="AM203" s="331"/>
      <c r="AN203" s="783">
        <f t="shared" si="231"/>
        <v>0</v>
      </c>
      <c r="AO203" s="784"/>
      <c r="AP203" s="783">
        <f t="shared" si="232"/>
        <v>0</v>
      </c>
      <c r="AQ203" s="784"/>
      <c r="AR203" s="783">
        <f t="shared" si="226"/>
        <v>0</v>
      </c>
      <c r="AS203" s="784"/>
      <c r="AT203" s="283">
        <f t="shared" si="233"/>
        <v>0</v>
      </c>
      <c r="AU203" s="834"/>
      <c r="AV203" s="835"/>
      <c r="AW203" s="834"/>
      <c r="AX203" s="835"/>
      <c r="AY203" s="834"/>
      <c r="AZ203" s="835"/>
      <c r="BA203" s="333"/>
      <c r="BB203" s="340">
        <f t="shared" si="227"/>
        <v>0</v>
      </c>
      <c r="BC203" s="340">
        <f t="shared" si="228"/>
        <v>0</v>
      </c>
      <c r="BD203" s="340">
        <f t="shared" si="229"/>
        <v>0</v>
      </c>
      <c r="BE203" s="301">
        <f t="shared" si="230"/>
        <v>0</v>
      </c>
    </row>
    <row r="204" spans="1:57" s="50" customFormat="1" ht="15" customHeight="1">
      <c r="A204" s="72"/>
      <c r="B204" s="72"/>
      <c r="C204" s="71" t="s">
        <v>262</v>
      </c>
      <c r="D204" s="667"/>
      <c r="E204" s="66"/>
      <c r="F204" s="66"/>
      <c r="G204" s="66"/>
      <c r="H204" s="66"/>
      <c r="I204" s="66"/>
      <c r="J204" s="66"/>
      <c r="K204" s="66"/>
      <c r="L204" s="66"/>
      <c r="M204" s="66"/>
      <c r="N204" s="66"/>
      <c r="O204" s="597"/>
      <c r="P204" s="66"/>
      <c r="Q204" s="135"/>
      <c r="R204" s="64">
        <f t="shared" si="225"/>
        <v>1</v>
      </c>
      <c r="S204" s="820"/>
      <c r="T204" s="833"/>
      <c r="U204" s="820"/>
      <c r="V204" s="833"/>
      <c r="W204" s="820"/>
      <c r="X204" s="833"/>
      <c r="Y204" s="339"/>
      <c r="Z204" s="787"/>
      <c r="AA204" s="788"/>
      <c r="AB204" s="787"/>
      <c r="AC204" s="788"/>
      <c r="AD204" s="787"/>
      <c r="AE204" s="788"/>
      <c r="AF204" s="330"/>
      <c r="AG204" s="812"/>
      <c r="AH204" s="813"/>
      <c r="AI204" s="812"/>
      <c r="AJ204" s="813"/>
      <c r="AK204" s="812"/>
      <c r="AL204" s="813"/>
      <c r="AM204" s="331"/>
      <c r="AN204" s="783">
        <f t="shared" si="231"/>
        <v>0</v>
      </c>
      <c r="AO204" s="784"/>
      <c r="AP204" s="783">
        <f t="shared" si="232"/>
        <v>0</v>
      </c>
      <c r="AQ204" s="784"/>
      <c r="AR204" s="783">
        <f t="shared" si="226"/>
        <v>0</v>
      </c>
      <c r="AS204" s="784"/>
      <c r="AT204" s="283">
        <f t="shared" si="233"/>
        <v>0</v>
      </c>
      <c r="AU204" s="834"/>
      <c r="AV204" s="835"/>
      <c r="AW204" s="834"/>
      <c r="AX204" s="835"/>
      <c r="AY204" s="834"/>
      <c r="AZ204" s="835"/>
      <c r="BA204" s="333"/>
      <c r="BB204" s="340">
        <f t="shared" si="227"/>
        <v>0</v>
      </c>
      <c r="BC204" s="340">
        <f t="shared" si="228"/>
        <v>0</v>
      </c>
      <c r="BD204" s="340">
        <f t="shared" si="229"/>
        <v>0</v>
      </c>
      <c r="BE204" s="301">
        <f t="shared" si="230"/>
        <v>0</v>
      </c>
    </row>
    <row r="205" spans="1:57" s="50" customFormat="1" ht="15" customHeight="1">
      <c r="A205" s="72"/>
      <c r="B205" s="72"/>
      <c r="C205" s="71" t="s">
        <v>28</v>
      </c>
      <c r="D205" s="667"/>
      <c r="E205" s="66"/>
      <c r="F205" s="66"/>
      <c r="G205" s="66"/>
      <c r="H205" s="66"/>
      <c r="I205" s="66"/>
      <c r="J205" s="66"/>
      <c r="K205" s="66"/>
      <c r="L205" s="66"/>
      <c r="M205" s="66"/>
      <c r="N205" s="66"/>
      <c r="O205" s="597"/>
      <c r="P205" s="66"/>
      <c r="Q205" s="135"/>
      <c r="R205" s="64">
        <f t="shared" si="225"/>
        <v>1</v>
      </c>
      <c r="S205" s="820"/>
      <c r="T205" s="833"/>
      <c r="U205" s="820"/>
      <c r="V205" s="833"/>
      <c r="W205" s="820"/>
      <c r="X205" s="833"/>
      <c r="Y205" s="339"/>
      <c r="Z205" s="787"/>
      <c r="AA205" s="788"/>
      <c r="AB205" s="787"/>
      <c r="AC205" s="788"/>
      <c r="AD205" s="787"/>
      <c r="AE205" s="788"/>
      <c r="AF205" s="330"/>
      <c r="AG205" s="812"/>
      <c r="AH205" s="813"/>
      <c r="AI205" s="812"/>
      <c r="AJ205" s="813"/>
      <c r="AK205" s="812"/>
      <c r="AL205" s="813"/>
      <c r="AM205" s="331"/>
      <c r="AN205" s="783">
        <f t="shared" si="231"/>
        <v>0</v>
      </c>
      <c r="AO205" s="784"/>
      <c r="AP205" s="783">
        <f t="shared" si="232"/>
        <v>0</v>
      </c>
      <c r="AQ205" s="784"/>
      <c r="AR205" s="783">
        <f t="shared" si="226"/>
        <v>0</v>
      </c>
      <c r="AS205" s="784"/>
      <c r="AT205" s="283">
        <f t="shared" si="233"/>
        <v>0</v>
      </c>
      <c r="AU205" s="834"/>
      <c r="AV205" s="835"/>
      <c r="AW205" s="834"/>
      <c r="AX205" s="835"/>
      <c r="AY205" s="834"/>
      <c r="AZ205" s="835"/>
      <c r="BA205" s="333"/>
      <c r="BB205" s="340">
        <f t="shared" si="227"/>
        <v>0</v>
      </c>
      <c r="BC205" s="340">
        <f t="shared" si="228"/>
        <v>0</v>
      </c>
      <c r="BD205" s="340">
        <f t="shared" si="229"/>
        <v>0</v>
      </c>
      <c r="BE205" s="301">
        <f t="shared" si="230"/>
        <v>0</v>
      </c>
    </row>
    <row r="206" spans="1:57" s="50" customFormat="1" ht="15" customHeight="1">
      <c r="A206" s="72"/>
      <c r="B206" s="72"/>
      <c r="C206" s="71" t="s">
        <v>54</v>
      </c>
      <c r="D206" s="667"/>
      <c r="E206" s="66"/>
      <c r="F206" s="66"/>
      <c r="G206" s="66"/>
      <c r="H206" s="66"/>
      <c r="I206" s="66"/>
      <c r="J206" s="66"/>
      <c r="K206" s="66"/>
      <c r="L206" s="66"/>
      <c r="M206" s="66"/>
      <c r="N206" s="66"/>
      <c r="O206" s="597"/>
      <c r="P206" s="66"/>
      <c r="Q206" s="135"/>
      <c r="R206" s="64">
        <f t="shared" si="225"/>
        <v>1.1000000000000001</v>
      </c>
      <c r="S206" s="820"/>
      <c r="T206" s="833"/>
      <c r="U206" s="820"/>
      <c r="V206" s="833"/>
      <c r="W206" s="820"/>
      <c r="X206" s="833"/>
      <c r="Y206" s="339"/>
      <c r="Z206" s="787"/>
      <c r="AA206" s="788"/>
      <c r="AB206" s="787"/>
      <c r="AC206" s="788"/>
      <c r="AD206" s="787"/>
      <c r="AE206" s="788"/>
      <c r="AF206" s="330"/>
      <c r="AG206" s="812"/>
      <c r="AH206" s="813"/>
      <c r="AI206" s="812"/>
      <c r="AJ206" s="813"/>
      <c r="AK206" s="812"/>
      <c r="AL206" s="813"/>
      <c r="AM206" s="331"/>
      <c r="AN206" s="783">
        <f t="shared" si="231"/>
        <v>0</v>
      </c>
      <c r="AO206" s="784"/>
      <c r="AP206" s="783">
        <f t="shared" si="232"/>
        <v>0</v>
      </c>
      <c r="AQ206" s="784"/>
      <c r="AR206" s="783">
        <f t="shared" si="226"/>
        <v>0</v>
      </c>
      <c r="AS206" s="784"/>
      <c r="AT206" s="283">
        <f t="shared" si="233"/>
        <v>0</v>
      </c>
      <c r="AU206" s="834"/>
      <c r="AV206" s="835"/>
      <c r="AW206" s="834"/>
      <c r="AX206" s="835"/>
      <c r="AY206" s="834"/>
      <c r="AZ206" s="835"/>
      <c r="BA206" s="333"/>
      <c r="BB206" s="340">
        <f t="shared" si="227"/>
        <v>0</v>
      </c>
      <c r="BC206" s="340">
        <f t="shared" si="228"/>
        <v>0</v>
      </c>
      <c r="BD206" s="340">
        <f t="shared" si="229"/>
        <v>0</v>
      </c>
      <c r="BE206" s="301">
        <f t="shared" si="230"/>
        <v>0</v>
      </c>
    </row>
    <row r="207" spans="1:57" s="50" customFormat="1" ht="15" customHeight="1">
      <c r="A207" s="72"/>
      <c r="B207" s="72"/>
      <c r="C207" s="71" t="s">
        <v>350</v>
      </c>
      <c r="D207" s="667" t="s">
        <v>373</v>
      </c>
      <c r="E207" s="66"/>
      <c r="F207" s="66"/>
      <c r="G207" s="66"/>
      <c r="H207" s="66"/>
      <c r="I207" s="66"/>
      <c r="J207" s="66"/>
      <c r="K207" s="66"/>
      <c r="L207" s="66"/>
      <c r="M207" s="66"/>
      <c r="N207" s="66"/>
      <c r="O207" s="597"/>
      <c r="P207" s="66"/>
      <c r="Q207" s="135"/>
      <c r="R207" s="64">
        <f t="shared" si="225"/>
        <v>1.1000000000000001</v>
      </c>
      <c r="S207" s="820"/>
      <c r="T207" s="833"/>
      <c r="U207" s="820"/>
      <c r="V207" s="833"/>
      <c r="W207" s="820"/>
      <c r="X207" s="833"/>
      <c r="Y207" s="339"/>
      <c r="Z207" s="787"/>
      <c r="AA207" s="788"/>
      <c r="AB207" s="787"/>
      <c r="AC207" s="788"/>
      <c r="AD207" s="787"/>
      <c r="AE207" s="788"/>
      <c r="AF207" s="330"/>
      <c r="AG207" s="812"/>
      <c r="AH207" s="813"/>
      <c r="AI207" s="812"/>
      <c r="AJ207" s="813"/>
      <c r="AK207" s="812"/>
      <c r="AL207" s="813"/>
      <c r="AM207" s="331"/>
      <c r="AN207" s="783">
        <f t="shared" si="231"/>
        <v>0</v>
      </c>
      <c r="AO207" s="784"/>
      <c r="AP207" s="783">
        <f t="shared" si="232"/>
        <v>0</v>
      </c>
      <c r="AQ207" s="784"/>
      <c r="AR207" s="783">
        <f t="shared" si="226"/>
        <v>0</v>
      </c>
      <c r="AS207" s="784"/>
      <c r="AT207" s="283">
        <f t="shared" si="233"/>
        <v>0</v>
      </c>
      <c r="AU207" s="834"/>
      <c r="AV207" s="835"/>
      <c r="AW207" s="834"/>
      <c r="AX207" s="835"/>
      <c r="AY207" s="834"/>
      <c r="AZ207" s="835"/>
      <c r="BA207" s="333"/>
      <c r="BB207" s="340">
        <f t="shared" si="227"/>
        <v>0</v>
      </c>
      <c r="BC207" s="340">
        <f t="shared" si="228"/>
        <v>0</v>
      </c>
      <c r="BD207" s="340">
        <f t="shared" si="229"/>
        <v>0</v>
      </c>
      <c r="BE207" s="301">
        <f t="shared" si="230"/>
        <v>0</v>
      </c>
    </row>
    <row r="208" spans="1:57" s="50" customFormat="1" ht="15" customHeight="1">
      <c r="A208" s="72"/>
      <c r="B208" s="72"/>
      <c r="C208" s="71" t="s">
        <v>262</v>
      </c>
      <c r="D208" s="667"/>
      <c r="E208" s="66"/>
      <c r="F208" s="66"/>
      <c r="G208" s="66"/>
      <c r="H208" s="66"/>
      <c r="I208" s="66"/>
      <c r="J208" s="66"/>
      <c r="K208" s="66"/>
      <c r="L208" s="66"/>
      <c r="M208" s="66"/>
      <c r="N208" s="66"/>
      <c r="O208" s="597"/>
      <c r="P208" s="66"/>
      <c r="Q208" s="135"/>
      <c r="R208" s="64">
        <f t="shared" si="225"/>
        <v>1</v>
      </c>
      <c r="S208" s="820"/>
      <c r="T208" s="833"/>
      <c r="U208" s="820"/>
      <c r="V208" s="833"/>
      <c r="W208" s="820"/>
      <c r="X208" s="833"/>
      <c r="Y208" s="339"/>
      <c r="Z208" s="787"/>
      <c r="AA208" s="788"/>
      <c r="AB208" s="787"/>
      <c r="AC208" s="788"/>
      <c r="AD208" s="787"/>
      <c r="AE208" s="788"/>
      <c r="AF208" s="330"/>
      <c r="AG208" s="812"/>
      <c r="AH208" s="813"/>
      <c r="AI208" s="812"/>
      <c r="AJ208" s="813"/>
      <c r="AK208" s="812"/>
      <c r="AL208" s="813"/>
      <c r="AM208" s="331"/>
      <c r="AN208" s="783">
        <f t="shared" si="231"/>
        <v>0</v>
      </c>
      <c r="AO208" s="784"/>
      <c r="AP208" s="783">
        <f t="shared" si="232"/>
        <v>0</v>
      </c>
      <c r="AQ208" s="784"/>
      <c r="AR208" s="783">
        <f t="shared" si="226"/>
        <v>0</v>
      </c>
      <c r="AS208" s="784"/>
      <c r="AT208" s="283">
        <f t="shared" si="233"/>
        <v>0</v>
      </c>
      <c r="AU208" s="834"/>
      <c r="AV208" s="835"/>
      <c r="AW208" s="834"/>
      <c r="AX208" s="835"/>
      <c r="AY208" s="834"/>
      <c r="AZ208" s="835"/>
      <c r="BA208" s="333"/>
      <c r="BB208" s="340">
        <f t="shared" si="227"/>
        <v>0</v>
      </c>
      <c r="BC208" s="340">
        <f t="shared" si="228"/>
        <v>0</v>
      </c>
      <c r="BD208" s="340">
        <f t="shared" si="229"/>
        <v>0</v>
      </c>
      <c r="BE208" s="301">
        <f t="shared" si="230"/>
        <v>0</v>
      </c>
    </row>
    <row r="209" spans="1:57" s="50" customFormat="1" ht="15" customHeight="1">
      <c r="A209" s="72"/>
      <c r="B209" s="72"/>
      <c r="C209" s="71" t="s">
        <v>28</v>
      </c>
      <c r="D209" s="667"/>
      <c r="E209" s="66"/>
      <c r="F209" s="66"/>
      <c r="G209" s="66"/>
      <c r="H209" s="66"/>
      <c r="I209" s="66"/>
      <c r="J209" s="66"/>
      <c r="K209" s="66"/>
      <c r="L209" s="66"/>
      <c r="M209" s="66"/>
      <c r="N209" s="66"/>
      <c r="O209" s="597"/>
      <c r="P209" s="66"/>
      <c r="Q209" s="135"/>
      <c r="R209" s="64">
        <f t="shared" si="225"/>
        <v>1</v>
      </c>
      <c r="S209" s="820"/>
      <c r="T209" s="833"/>
      <c r="U209" s="820"/>
      <c r="V209" s="833"/>
      <c r="W209" s="820"/>
      <c r="X209" s="833"/>
      <c r="Y209" s="339"/>
      <c r="Z209" s="787"/>
      <c r="AA209" s="788"/>
      <c r="AB209" s="787"/>
      <c r="AC209" s="788"/>
      <c r="AD209" s="787"/>
      <c r="AE209" s="788"/>
      <c r="AF209" s="330"/>
      <c r="AG209" s="812"/>
      <c r="AH209" s="813"/>
      <c r="AI209" s="812"/>
      <c r="AJ209" s="813"/>
      <c r="AK209" s="812"/>
      <c r="AL209" s="813"/>
      <c r="AM209" s="331"/>
      <c r="AN209" s="783">
        <f t="shared" si="231"/>
        <v>0</v>
      </c>
      <c r="AO209" s="784"/>
      <c r="AP209" s="783">
        <f t="shared" si="232"/>
        <v>0</v>
      </c>
      <c r="AQ209" s="784"/>
      <c r="AR209" s="783">
        <f t="shared" si="226"/>
        <v>0</v>
      </c>
      <c r="AS209" s="784"/>
      <c r="AT209" s="283">
        <f t="shared" si="233"/>
        <v>0</v>
      </c>
      <c r="AU209" s="834"/>
      <c r="AV209" s="835"/>
      <c r="AW209" s="834"/>
      <c r="AX209" s="835"/>
      <c r="AY209" s="834"/>
      <c r="AZ209" s="835"/>
      <c r="BA209" s="333"/>
      <c r="BB209" s="340">
        <f t="shared" si="227"/>
        <v>0</v>
      </c>
      <c r="BC209" s="340">
        <f t="shared" si="228"/>
        <v>0</v>
      </c>
      <c r="BD209" s="340">
        <f t="shared" si="229"/>
        <v>0</v>
      </c>
      <c r="BE209" s="301">
        <f t="shared" si="230"/>
        <v>0</v>
      </c>
    </row>
    <row r="210" spans="1:57" s="50" customFormat="1" ht="15" customHeight="1">
      <c r="A210" s="72"/>
      <c r="B210" s="72"/>
      <c r="C210" s="71" t="s">
        <v>54</v>
      </c>
      <c r="D210" s="667"/>
      <c r="E210" s="66"/>
      <c r="F210" s="66"/>
      <c r="G210" s="66"/>
      <c r="H210" s="66"/>
      <c r="I210" s="66"/>
      <c r="J210" s="66"/>
      <c r="K210" s="66"/>
      <c r="L210" s="66"/>
      <c r="M210" s="66"/>
      <c r="N210" s="66"/>
      <c r="O210" s="597"/>
      <c r="P210" s="66"/>
      <c r="Q210" s="135"/>
      <c r="R210" s="64">
        <f t="shared" si="225"/>
        <v>1.1000000000000001</v>
      </c>
      <c r="S210" s="820"/>
      <c r="T210" s="833"/>
      <c r="U210" s="820"/>
      <c r="V210" s="833"/>
      <c r="W210" s="820"/>
      <c r="X210" s="833"/>
      <c r="Y210" s="339"/>
      <c r="Z210" s="787"/>
      <c r="AA210" s="788"/>
      <c r="AB210" s="787"/>
      <c r="AC210" s="788"/>
      <c r="AD210" s="787"/>
      <c r="AE210" s="788"/>
      <c r="AF210" s="330"/>
      <c r="AG210" s="812"/>
      <c r="AH210" s="813"/>
      <c r="AI210" s="812"/>
      <c r="AJ210" s="813"/>
      <c r="AK210" s="812"/>
      <c r="AL210" s="813"/>
      <c r="AM210" s="331"/>
      <c r="AN210" s="783">
        <f t="shared" si="231"/>
        <v>0</v>
      </c>
      <c r="AO210" s="784"/>
      <c r="AP210" s="783">
        <f t="shared" si="232"/>
        <v>0</v>
      </c>
      <c r="AQ210" s="784"/>
      <c r="AR210" s="783">
        <f t="shared" si="226"/>
        <v>0</v>
      </c>
      <c r="AS210" s="784"/>
      <c r="AT210" s="283">
        <f t="shared" si="233"/>
        <v>0</v>
      </c>
      <c r="AU210" s="834"/>
      <c r="AV210" s="835"/>
      <c r="AW210" s="834"/>
      <c r="AX210" s="835"/>
      <c r="AY210" s="834"/>
      <c r="AZ210" s="835"/>
      <c r="BA210" s="333"/>
      <c r="BB210" s="340">
        <f t="shared" si="227"/>
        <v>0</v>
      </c>
      <c r="BC210" s="340">
        <f t="shared" si="228"/>
        <v>0</v>
      </c>
      <c r="BD210" s="340">
        <f t="shared" si="229"/>
        <v>0</v>
      </c>
      <c r="BE210" s="301">
        <f t="shared" si="230"/>
        <v>0</v>
      </c>
    </row>
    <row r="211" spans="1:57" s="50" customFormat="1" ht="15" customHeight="1">
      <c r="A211" s="72"/>
      <c r="B211" s="72"/>
      <c r="C211" s="71" t="s">
        <v>350</v>
      </c>
      <c r="D211" s="667" t="s">
        <v>373</v>
      </c>
      <c r="E211" s="66"/>
      <c r="F211" s="66"/>
      <c r="G211" s="66"/>
      <c r="H211" s="66"/>
      <c r="I211" s="66"/>
      <c r="J211" s="66"/>
      <c r="K211" s="66"/>
      <c r="L211" s="66"/>
      <c r="M211" s="66"/>
      <c r="N211" s="66"/>
      <c r="O211" s="597"/>
      <c r="P211" s="66"/>
      <c r="Q211" s="135"/>
      <c r="R211" s="64">
        <f t="shared" si="225"/>
        <v>1.1000000000000001</v>
      </c>
      <c r="S211" s="820"/>
      <c r="T211" s="833"/>
      <c r="U211" s="820"/>
      <c r="V211" s="833"/>
      <c r="W211" s="820"/>
      <c r="X211" s="833"/>
      <c r="Y211" s="339"/>
      <c r="Z211" s="787"/>
      <c r="AA211" s="788"/>
      <c r="AB211" s="787"/>
      <c r="AC211" s="788"/>
      <c r="AD211" s="787"/>
      <c r="AE211" s="788"/>
      <c r="AF211" s="330"/>
      <c r="AG211" s="812"/>
      <c r="AH211" s="813"/>
      <c r="AI211" s="812"/>
      <c r="AJ211" s="813"/>
      <c r="AK211" s="812"/>
      <c r="AL211" s="813"/>
      <c r="AM211" s="331"/>
      <c r="AN211" s="783">
        <f t="shared" si="231"/>
        <v>0</v>
      </c>
      <c r="AO211" s="784"/>
      <c r="AP211" s="783">
        <f t="shared" si="232"/>
        <v>0</v>
      </c>
      <c r="AQ211" s="784"/>
      <c r="AR211" s="783">
        <f t="shared" si="226"/>
        <v>0</v>
      </c>
      <c r="AS211" s="784"/>
      <c r="AT211" s="283">
        <f t="shared" si="233"/>
        <v>0</v>
      </c>
      <c r="AU211" s="834"/>
      <c r="AV211" s="835"/>
      <c r="AW211" s="834"/>
      <c r="AX211" s="835"/>
      <c r="AY211" s="834"/>
      <c r="AZ211" s="835"/>
      <c r="BA211" s="333"/>
      <c r="BB211" s="340">
        <f t="shared" si="227"/>
        <v>0</v>
      </c>
      <c r="BC211" s="340">
        <f t="shared" si="228"/>
        <v>0</v>
      </c>
      <c r="BD211" s="340">
        <f t="shared" si="229"/>
        <v>0</v>
      </c>
      <c r="BE211" s="301">
        <f t="shared" si="230"/>
        <v>0</v>
      </c>
    </row>
    <row r="212" spans="1:57" s="50" customFormat="1" ht="15" customHeight="1">
      <c r="A212" s="72"/>
      <c r="B212" s="72"/>
      <c r="C212" s="71" t="s">
        <v>262</v>
      </c>
      <c r="D212" s="667"/>
      <c r="E212" s="66"/>
      <c r="F212" s="66"/>
      <c r="G212" s="66"/>
      <c r="H212" s="66"/>
      <c r="I212" s="66"/>
      <c r="J212" s="66"/>
      <c r="K212" s="66"/>
      <c r="L212" s="66"/>
      <c r="M212" s="66"/>
      <c r="N212" s="66"/>
      <c r="O212" s="597"/>
      <c r="P212" s="66"/>
      <c r="Q212" s="135"/>
      <c r="R212" s="64">
        <f t="shared" si="225"/>
        <v>1</v>
      </c>
      <c r="S212" s="820"/>
      <c r="T212" s="833"/>
      <c r="U212" s="820"/>
      <c r="V212" s="833"/>
      <c r="W212" s="820"/>
      <c r="X212" s="833"/>
      <c r="Y212" s="339"/>
      <c r="Z212" s="787"/>
      <c r="AA212" s="788"/>
      <c r="AB212" s="787"/>
      <c r="AC212" s="788"/>
      <c r="AD212" s="787"/>
      <c r="AE212" s="788"/>
      <c r="AF212" s="330"/>
      <c r="AG212" s="812"/>
      <c r="AH212" s="813"/>
      <c r="AI212" s="812"/>
      <c r="AJ212" s="813"/>
      <c r="AK212" s="812"/>
      <c r="AL212" s="813"/>
      <c r="AM212" s="331"/>
      <c r="AN212" s="783">
        <f t="shared" si="231"/>
        <v>0</v>
      </c>
      <c r="AO212" s="784"/>
      <c r="AP212" s="783">
        <f t="shared" si="232"/>
        <v>0</v>
      </c>
      <c r="AQ212" s="784"/>
      <c r="AR212" s="783">
        <f t="shared" si="226"/>
        <v>0</v>
      </c>
      <c r="AS212" s="784"/>
      <c r="AT212" s="283">
        <f t="shared" si="233"/>
        <v>0</v>
      </c>
      <c r="AU212" s="834"/>
      <c r="AV212" s="835"/>
      <c r="AW212" s="834"/>
      <c r="AX212" s="835"/>
      <c r="AY212" s="834"/>
      <c r="AZ212" s="835"/>
      <c r="BA212" s="333"/>
      <c r="BB212" s="340">
        <f t="shared" si="227"/>
        <v>0</v>
      </c>
      <c r="BC212" s="340">
        <f t="shared" si="228"/>
        <v>0</v>
      </c>
      <c r="BD212" s="340">
        <f t="shared" si="229"/>
        <v>0</v>
      </c>
      <c r="BE212" s="301">
        <f t="shared" si="230"/>
        <v>0</v>
      </c>
    </row>
    <row r="213" spans="1:57" s="50" customFormat="1" ht="15" customHeight="1">
      <c r="A213" s="72"/>
      <c r="B213" s="72"/>
      <c r="C213" s="71" t="s">
        <v>28</v>
      </c>
      <c r="D213" s="667"/>
      <c r="E213" s="66"/>
      <c r="F213" s="66"/>
      <c r="G213" s="66"/>
      <c r="H213" s="66"/>
      <c r="I213" s="66"/>
      <c r="J213" s="66"/>
      <c r="K213" s="66"/>
      <c r="L213" s="66"/>
      <c r="M213" s="66"/>
      <c r="N213" s="66"/>
      <c r="O213" s="597"/>
      <c r="P213" s="66"/>
      <c r="Q213" s="135"/>
      <c r="R213" s="64">
        <f t="shared" si="225"/>
        <v>1</v>
      </c>
      <c r="S213" s="820"/>
      <c r="T213" s="833"/>
      <c r="U213" s="820"/>
      <c r="V213" s="833"/>
      <c r="W213" s="820"/>
      <c r="X213" s="833"/>
      <c r="Y213" s="339"/>
      <c r="Z213" s="787"/>
      <c r="AA213" s="788"/>
      <c r="AB213" s="787"/>
      <c r="AC213" s="788"/>
      <c r="AD213" s="787"/>
      <c r="AE213" s="788"/>
      <c r="AF213" s="330"/>
      <c r="AG213" s="812"/>
      <c r="AH213" s="813"/>
      <c r="AI213" s="812"/>
      <c r="AJ213" s="813"/>
      <c r="AK213" s="812"/>
      <c r="AL213" s="813"/>
      <c r="AM213" s="331"/>
      <c r="AN213" s="783">
        <f t="shared" si="231"/>
        <v>0</v>
      </c>
      <c r="AO213" s="784"/>
      <c r="AP213" s="783">
        <f t="shared" si="232"/>
        <v>0</v>
      </c>
      <c r="AQ213" s="784"/>
      <c r="AR213" s="783">
        <f t="shared" si="226"/>
        <v>0</v>
      </c>
      <c r="AS213" s="784"/>
      <c r="AT213" s="283">
        <f t="shared" si="233"/>
        <v>0</v>
      </c>
      <c r="AU213" s="834"/>
      <c r="AV213" s="835"/>
      <c r="AW213" s="834"/>
      <c r="AX213" s="835"/>
      <c r="AY213" s="834"/>
      <c r="AZ213" s="835"/>
      <c r="BA213" s="333"/>
      <c r="BB213" s="340">
        <f t="shared" si="227"/>
        <v>0</v>
      </c>
      <c r="BC213" s="340">
        <f t="shared" si="228"/>
        <v>0</v>
      </c>
      <c r="BD213" s="340">
        <f t="shared" si="229"/>
        <v>0</v>
      </c>
      <c r="BE213" s="301">
        <f t="shared" si="230"/>
        <v>0</v>
      </c>
    </row>
    <row r="214" spans="1:57" s="50" customFormat="1" ht="15" customHeight="1">
      <c r="A214" s="72"/>
      <c r="B214" s="72"/>
      <c r="C214" s="71" t="s">
        <v>54</v>
      </c>
      <c r="D214" s="667"/>
      <c r="E214" s="66"/>
      <c r="F214" s="66"/>
      <c r="G214" s="66"/>
      <c r="H214" s="66"/>
      <c r="I214" s="66"/>
      <c r="J214" s="66"/>
      <c r="K214" s="66"/>
      <c r="L214" s="66"/>
      <c r="M214" s="66"/>
      <c r="N214" s="66"/>
      <c r="O214" s="597"/>
      <c r="P214" s="66"/>
      <c r="Q214" s="135"/>
      <c r="R214" s="64">
        <f t="shared" si="225"/>
        <v>1.1000000000000001</v>
      </c>
      <c r="S214" s="820"/>
      <c r="T214" s="833"/>
      <c r="U214" s="820"/>
      <c r="V214" s="833"/>
      <c r="W214" s="820"/>
      <c r="X214" s="833"/>
      <c r="Y214" s="339"/>
      <c r="Z214" s="787"/>
      <c r="AA214" s="788"/>
      <c r="AB214" s="787"/>
      <c r="AC214" s="788"/>
      <c r="AD214" s="787"/>
      <c r="AE214" s="788"/>
      <c r="AF214" s="330"/>
      <c r="AG214" s="812"/>
      <c r="AH214" s="813"/>
      <c r="AI214" s="812"/>
      <c r="AJ214" s="813"/>
      <c r="AK214" s="812"/>
      <c r="AL214" s="813"/>
      <c r="AM214" s="331"/>
      <c r="AN214" s="783">
        <f t="shared" si="231"/>
        <v>0</v>
      </c>
      <c r="AO214" s="784"/>
      <c r="AP214" s="783">
        <f t="shared" si="232"/>
        <v>0</v>
      </c>
      <c r="AQ214" s="784"/>
      <c r="AR214" s="783">
        <f t="shared" si="226"/>
        <v>0</v>
      </c>
      <c r="AS214" s="784"/>
      <c r="AT214" s="283">
        <f t="shared" si="233"/>
        <v>0</v>
      </c>
      <c r="AU214" s="834"/>
      <c r="AV214" s="835"/>
      <c r="AW214" s="834"/>
      <c r="AX214" s="835"/>
      <c r="AY214" s="834"/>
      <c r="AZ214" s="835"/>
      <c r="BA214" s="333"/>
      <c r="BB214" s="340">
        <f t="shared" si="227"/>
        <v>0</v>
      </c>
      <c r="BC214" s="340">
        <f t="shared" si="228"/>
        <v>0</v>
      </c>
      <c r="BD214" s="340">
        <f t="shared" si="229"/>
        <v>0</v>
      </c>
      <c r="BE214" s="301">
        <f t="shared" si="230"/>
        <v>0</v>
      </c>
    </row>
    <row r="215" spans="1:57" s="50" customFormat="1" ht="15" customHeight="1">
      <c r="A215" s="72"/>
      <c r="B215" s="72"/>
      <c r="C215" s="71" t="s">
        <v>350</v>
      </c>
      <c r="D215" s="667" t="s">
        <v>373</v>
      </c>
      <c r="E215" s="66"/>
      <c r="F215" s="66"/>
      <c r="G215" s="66"/>
      <c r="H215" s="66"/>
      <c r="I215" s="66"/>
      <c r="J215" s="66"/>
      <c r="K215" s="66"/>
      <c r="L215" s="66"/>
      <c r="M215" s="66"/>
      <c r="N215" s="66"/>
      <c r="O215" s="597"/>
      <c r="P215" s="66"/>
      <c r="Q215" s="135"/>
      <c r="R215" s="64">
        <f t="shared" si="225"/>
        <v>1.1000000000000001</v>
      </c>
      <c r="S215" s="820"/>
      <c r="T215" s="833"/>
      <c r="U215" s="820"/>
      <c r="V215" s="833"/>
      <c r="W215" s="820"/>
      <c r="X215" s="833"/>
      <c r="Y215" s="339"/>
      <c r="Z215" s="787"/>
      <c r="AA215" s="788"/>
      <c r="AB215" s="787"/>
      <c r="AC215" s="788"/>
      <c r="AD215" s="787"/>
      <c r="AE215" s="788"/>
      <c r="AF215" s="330"/>
      <c r="AG215" s="812"/>
      <c r="AH215" s="813"/>
      <c r="AI215" s="812"/>
      <c r="AJ215" s="813"/>
      <c r="AK215" s="812"/>
      <c r="AL215" s="813"/>
      <c r="AM215" s="331"/>
      <c r="AN215" s="783">
        <f t="shared" si="231"/>
        <v>0</v>
      </c>
      <c r="AO215" s="784"/>
      <c r="AP215" s="783">
        <f t="shared" si="232"/>
        <v>0</v>
      </c>
      <c r="AQ215" s="784"/>
      <c r="AR215" s="783">
        <f t="shared" si="226"/>
        <v>0</v>
      </c>
      <c r="AS215" s="784"/>
      <c r="AT215" s="283">
        <f t="shared" si="233"/>
        <v>0</v>
      </c>
      <c r="AU215" s="834"/>
      <c r="AV215" s="835"/>
      <c r="AW215" s="834"/>
      <c r="AX215" s="835"/>
      <c r="AY215" s="834"/>
      <c r="AZ215" s="835"/>
      <c r="BA215" s="333"/>
      <c r="BB215" s="340">
        <f t="shared" si="227"/>
        <v>0</v>
      </c>
      <c r="BC215" s="340">
        <f t="shared" si="228"/>
        <v>0</v>
      </c>
      <c r="BD215" s="340">
        <f t="shared" si="229"/>
        <v>0</v>
      </c>
      <c r="BE215" s="301">
        <f t="shared" si="230"/>
        <v>0</v>
      </c>
    </row>
    <row r="216" spans="1:57" s="50" customFormat="1" ht="15" customHeight="1">
      <c r="A216" s="72"/>
      <c r="B216" s="72"/>
      <c r="C216" s="71" t="s">
        <v>262</v>
      </c>
      <c r="D216" s="667"/>
      <c r="E216" s="66"/>
      <c r="F216" s="66"/>
      <c r="G216" s="66"/>
      <c r="H216" s="66"/>
      <c r="I216" s="66"/>
      <c r="J216" s="66"/>
      <c r="K216" s="66"/>
      <c r="L216" s="66"/>
      <c r="M216" s="66"/>
      <c r="N216" s="66"/>
      <c r="O216" s="597"/>
      <c r="P216" s="66"/>
      <c r="Q216" s="135"/>
      <c r="R216" s="64">
        <f t="shared" si="225"/>
        <v>1</v>
      </c>
      <c r="S216" s="820"/>
      <c r="T216" s="833"/>
      <c r="U216" s="820"/>
      <c r="V216" s="833"/>
      <c r="W216" s="820"/>
      <c r="X216" s="833"/>
      <c r="Y216" s="339"/>
      <c r="Z216" s="787"/>
      <c r="AA216" s="788"/>
      <c r="AB216" s="787"/>
      <c r="AC216" s="788"/>
      <c r="AD216" s="787"/>
      <c r="AE216" s="788"/>
      <c r="AF216" s="330"/>
      <c r="AG216" s="812"/>
      <c r="AH216" s="813"/>
      <c r="AI216" s="812"/>
      <c r="AJ216" s="813"/>
      <c r="AK216" s="812"/>
      <c r="AL216" s="813"/>
      <c r="AM216" s="331"/>
      <c r="AN216" s="783">
        <f t="shared" si="231"/>
        <v>0</v>
      </c>
      <c r="AO216" s="784"/>
      <c r="AP216" s="783">
        <f t="shared" si="232"/>
        <v>0</v>
      </c>
      <c r="AQ216" s="784"/>
      <c r="AR216" s="783">
        <f t="shared" si="226"/>
        <v>0</v>
      </c>
      <c r="AS216" s="784"/>
      <c r="AT216" s="283">
        <f t="shared" si="233"/>
        <v>0</v>
      </c>
      <c r="AU216" s="834"/>
      <c r="AV216" s="835"/>
      <c r="AW216" s="834"/>
      <c r="AX216" s="835"/>
      <c r="AY216" s="834"/>
      <c r="AZ216" s="835"/>
      <c r="BA216" s="333"/>
      <c r="BB216" s="340">
        <f t="shared" si="227"/>
        <v>0</v>
      </c>
      <c r="BC216" s="340">
        <f t="shared" si="228"/>
        <v>0</v>
      </c>
      <c r="BD216" s="340">
        <f t="shared" si="229"/>
        <v>0</v>
      </c>
      <c r="BE216" s="301">
        <f t="shared" si="230"/>
        <v>0</v>
      </c>
    </row>
    <row r="217" spans="1:57" s="50" customFormat="1" ht="15" customHeight="1">
      <c r="A217" s="72"/>
      <c r="B217" s="72"/>
      <c r="C217" s="71" t="s">
        <v>28</v>
      </c>
      <c r="D217" s="667"/>
      <c r="E217" s="66"/>
      <c r="F217" s="66"/>
      <c r="G217" s="66"/>
      <c r="H217" s="66"/>
      <c r="I217" s="66"/>
      <c r="J217" s="66"/>
      <c r="K217" s="66"/>
      <c r="L217" s="66"/>
      <c r="M217" s="66"/>
      <c r="N217" s="66"/>
      <c r="O217" s="597"/>
      <c r="P217" s="66"/>
      <c r="Q217" s="135"/>
      <c r="R217" s="64">
        <f t="shared" si="225"/>
        <v>1</v>
      </c>
      <c r="S217" s="820"/>
      <c r="T217" s="833"/>
      <c r="U217" s="820"/>
      <c r="V217" s="833"/>
      <c r="W217" s="820"/>
      <c r="X217" s="833"/>
      <c r="Y217" s="339"/>
      <c r="Z217" s="787"/>
      <c r="AA217" s="788"/>
      <c r="AB217" s="787"/>
      <c r="AC217" s="788"/>
      <c r="AD217" s="787"/>
      <c r="AE217" s="788"/>
      <c r="AF217" s="330"/>
      <c r="AG217" s="812"/>
      <c r="AH217" s="813"/>
      <c r="AI217" s="812"/>
      <c r="AJ217" s="813"/>
      <c r="AK217" s="812"/>
      <c r="AL217" s="813"/>
      <c r="AM217" s="331"/>
      <c r="AN217" s="783">
        <f t="shared" si="231"/>
        <v>0</v>
      </c>
      <c r="AO217" s="784"/>
      <c r="AP217" s="783">
        <f t="shared" si="232"/>
        <v>0</v>
      </c>
      <c r="AQ217" s="784"/>
      <c r="AR217" s="783">
        <f t="shared" si="226"/>
        <v>0</v>
      </c>
      <c r="AS217" s="784"/>
      <c r="AT217" s="283">
        <f t="shared" si="233"/>
        <v>0</v>
      </c>
      <c r="AU217" s="834"/>
      <c r="AV217" s="835"/>
      <c r="AW217" s="834"/>
      <c r="AX217" s="835"/>
      <c r="AY217" s="834"/>
      <c r="AZ217" s="835"/>
      <c r="BA217" s="333"/>
      <c r="BB217" s="340">
        <f t="shared" si="227"/>
        <v>0</v>
      </c>
      <c r="BC217" s="340">
        <f t="shared" si="228"/>
        <v>0</v>
      </c>
      <c r="BD217" s="340">
        <f t="shared" si="229"/>
        <v>0</v>
      </c>
      <c r="BE217" s="301">
        <f t="shared" si="230"/>
        <v>0</v>
      </c>
    </row>
    <row r="218" spans="1:57" s="50" customFormat="1" ht="15" customHeight="1">
      <c r="A218" s="72"/>
      <c r="B218" s="72"/>
      <c r="C218" s="71" t="s">
        <v>54</v>
      </c>
      <c r="D218" s="667"/>
      <c r="E218" s="66"/>
      <c r="F218" s="66"/>
      <c r="G218" s="66"/>
      <c r="H218" s="66"/>
      <c r="I218" s="66"/>
      <c r="J218" s="66"/>
      <c r="K218" s="66"/>
      <c r="L218" s="66"/>
      <c r="M218" s="66"/>
      <c r="N218" s="66"/>
      <c r="O218" s="597"/>
      <c r="P218" s="66"/>
      <c r="Q218" s="135"/>
      <c r="R218" s="64">
        <f t="shared" si="225"/>
        <v>1.1000000000000001</v>
      </c>
      <c r="S218" s="820"/>
      <c r="T218" s="833"/>
      <c r="U218" s="820"/>
      <c r="V218" s="833"/>
      <c r="W218" s="820"/>
      <c r="X218" s="833"/>
      <c r="Y218" s="339"/>
      <c r="Z218" s="787"/>
      <c r="AA218" s="788"/>
      <c r="AB218" s="787"/>
      <c r="AC218" s="788"/>
      <c r="AD218" s="787"/>
      <c r="AE218" s="788"/>
      <c r="AF218" s="330"/>
      <c r="AG218" s="812"/>
      <c r="AH218" s="813"/>
      <c r="AI218" s="812"/>
      <c r="AJ218" s="813"/>
      <c r="AK218" s="812"/>
      <c r="AL218" s="813"/>
      <c r="AM218" s="331"/>
      <c r="AN218" s="783">
        <f t="shared" si="231"/>
        <v>0</v>
      </c>
      <c r="AO218" s="784"/>
      <c r="AP218" s="783">
        <f t="shared" si="232"/>
        <v>0</v>
      </c>
      <c r="AQ218" s="784"/>
      <c r="AR218" s="783">
        <f t="shared" si="226"/>
        <v>0</v>
      </c>
      <c r="AS218" s="784"/>
      <c r="AT218" s="283">
        <f t="shared" si="233"/>
        <v>0</v>
      </c>
      <c r="AU218" s="834"/>
      <c r="AV218" s="835"/>
      <c r="AW218" s="834"/>
      <c r="AX218" s="835"/>
      <c r="AY218" s="834"/>
      <c r="AZ218" s="835"/>
      <c r="BA218" s="333"/>
      <c r="BB218" s="340">
        <f t="shared" si="227"/>
        <v>0</v>
      </c>
      <c r="BC218" s="340">
        <f t="shared" si="228"/>
        <v>0</v>
      </c>
      <c r="BD218" s="340">
        <f t="shared" si="229"/>
        <v>0</v>
      </c>
      <c r="BE218" s="301">
        <f t="shared" si="230"/>
        <v>0</v>
      </c>
    </row>
    <row r="219" spans="1:57" s="50" customFormat="1" ht="15" customHeight="1">
      <c r="A219" s="72"/>
      <c r="B219" s="72"/>
      <c r="C219" s="133"/>
      <c r="D219" s="47"/>
      <c r="E219" s="82"/>
      <c r="F219" s="82"/>
      <c r="G219" s="82"/>
      <c r="H219" s="82"/>
      <c r="I219" s="82"/>
      <c r="J219" s="82"/>
      <c r="K219" s="82"/>
      <c r="L219" s="82"/>
      <c r="M219" s="82"/>
      <c r="N219" s="84"/>
      <c r="O219" s="627" t="s">
        <v>184</v>
      </c>
      <c r="P219" s="628"/>
      <c r="Q219" s="628"/>
      <c r="R219" s="629"/>
      <c r="S219" s="596"/>
      <c r="T219" s="595"/>
      <c r="U219" s="596"/>
      <c r="V219" s="595"/>
      <c r="W219" s="596"/>
      <c r="X219" s="595"/>
      <c r="Y219" s="119"/>
      <c r="Z219" s="596"/>
      <c r="AA219" s="595"/>
      <c r="AB219" s="596"/>
      <c r="AC219" s="595"/>
      <c r="AD219" s="596"/>
      <c r="AE219" s="595"/>
      <c r="AF219" s="119"/>
      <c r="AG219" s="596"/>
      <c r="AH219" s="595"/>
      <c r="AI219" s="596"/>
      <c r="AJ219" s="595"/>
      <c r="AK219" s="596"/>
      <c r="AL219" s="595"/>
      <c r="AM219" s="119"/>
      <c r="AN219" s="596">
        <f>SUM(AN199:AN218)</f>
        <v>0</v>
      </c>
      <c r="AO219" s="595"/>
      <c r="AP219" s="596">
        <f>SUM(AP199:AP218)</f>
        <v>0</v>
      </c>
      <c r="AQ219" s="595"/>
      <c r="AR219" s="596">
        <f>SUM(AR199:AR218)</f>
        <v>0</v>
      </c>
      <c r="AS219" s="595"/>
      <c r="AT219" s="119">
        <f>SUM(AN219:AS219)</f>
        <v>0</v>
      </c>
      <c r="AU219" s="596"/>
      <c r="AV219" s="595"/>
      <c r="AW219" s="596"/>
      <c r="AX219" s="595"/>
      <c r="AY219" s="596"/>
      <c r="AZ219" s="595"/>
      <c r="BA219" s="119"/>
      <c r="BB219" s="312">
        <f t="shared" ref="BB219:BD219" si="234">SUM(BB199:BB218)</f>
        <v>0</v>
      </c>
      <c r="BC219" s="312">
        <f t="shared" si="234"/>
        <v>0</v>
      </c>
      <c r="BD219" s="312">
        <f t="shared" si="234"/>
        <v>0</v>
      </c>
      <c r="BE219" s="312">
        <f t="shared" si="230"/>
        <v>0</v>
      </c>
    </row>
    <row r="220" spans="1:57" s="50" customFormat="1" ht="25.5" customHeight="1">
      <c r="A220" s="72"/>
      <c r="B220" s="72"/>
      <c r="C220" s="133"/>
      <c r="D220" s="47"/>
      <c r="E220" s="635" t="s">
        <v>461</v>
      </c>
      <c r="F220" s="635"/>
      <c r="G220" s="635"/>
      <c r="H220" s="635"/>
      <c r="I220" s="635"/>
      <c r="J220" s="635"/>
      <c r="K220" s="635"/>
      <c r="L220" s="635"/>
      <c r="M220" s="635"/>
      <c r="N220" s="635"/>
      <c r="O220" s="47"/>
      <c r="P220" s="47"/>
      <c r="Q220" s="337"/>
      <c r="R220" s="161"/>
      <c r="S220" s="162"/>
      <c r="T220" s="163"/>
      <c r="U220" s="162"/>
      <c r="V220" s="163"/>
      <c r="W220" s="162"/>
      <c r="X220" s="163"/>
      <c r="Y220" s="164"/>
      <c r="Z220" s="162"/>
      <c r="AA220" s="163"/>
      <c r="AB220" s="162"/>
      <c r="AC220" s="163"/>
      <c r="AD220" s="162"/>
      <c r="AE220" s="163"/>
      <c r="AF220" s="164"/>
      <c r="AG220" s="162"/>
      <c r="AH220" s="163"/>
      <c r="AI220" s="162"/>
      <c r="AJ220" s="163"/>
      <c r="AK220" s="162"/>
      <c r="AL220" s="163"/>
      <c r="AM220" s="164"/>
      <c r="AN220" s="162"/>
      <c r="AO220" s="163"/>
      <c r="AP220" s="162"/>
      <c r="AQ220" s="163"/>
      <c r="AR220" s="162"/>
      <c r="AS220" s="163"/>
      <c r="AT220" s="164"/>
      <c r="AU220" s="162"/>
      <c r="AV220" s="163"/>
      <c r="AW220" s="162"/>
      <c r="AX220" s="163"/>
      <c r="AY220" s="162"/>
      <c r="AZ220" s="163"/>
      <c r="BA220" s="164"/>
      <c r="BB220" s="338"/>
      <c r="BC220" s="338"/>
      <c r="BD220" s="338"/>
      <c r="BE220" s="314"/>
    </row>
    <row r="221" spans="1:57" s="50" customFormat="1" ht="36" customHeight="1">
      <c r="A221" s="72"/>
      <c r="B221" s="72"/>
      <c r="C221" s="120" t="s">
        <v>77</v>
      </c>
      <c r="D221" s="73" t="s">
        <v>182</v>
      </c>
      <c r="E221" s="465" t="str">
        <f>AN7</f>
        <v>Year 1</v>
      </c>
      <c r="F221" s="465" t="str">
        <f>AP7</f>
        <v>Year 2</v>
      </c>
      <c r="G221" s="465" t="str">
        <f>AR7</f>
        <v>Year 3</v>
      </c>
      <c r="H221" s="77"/>
      <c r="I221" s="77"/>
      <c r="J221" s="77"/>
      <c r="K221" s="77"/>
      <c r="L221" s="77"/>
      <c r="M221" s="77"/>
      <c r="N221" s="77"/>
      <c r="O221" s="75" t="s">
        <v>371</v>
      </c>
      <c r="P221" s="75" t="s">
        <v>372</v>
      </c>
      <c r="Q221" s="75" t="s">
        <v>76</v>
      </c>
      <c r="R221" s="75" t="s">
        <v>352</v>
      </c>
      <c r="S221" s="159"/>
      <c r="T221" s="128"/>
      <c r="U221" s="159"/>
      <c r="V221" s="128"/>
      <c r="W221" s="159"/>
      <c r="X221" s="128"/>
      <c r="Y221" s="129"/>
      <c r="Z221" s="159"/>
      <c r="AA221" s="128"/>
      <c r="AB221" s="159"/>
      <c r="AC221" s="128"/>
      <c r="AD221" s="159"/>
      <c r="AE221" s="128"/>
      <c r="AF221" s="129"/>
      <c r="AG221" s="159"/>
      <c r="AH221" s="128"/>
      <c r="AI221" s="159"/>
      <c r="AJ221" s="128"/>
      <c r="AK221" s="159"/>
      <c r="AL221" s="128"/>
      <c r="AM221" s="129"/>
      <c r="AN221" s="159"/>
      <c r="AO221" s="128"/>
      <c r="AP221" s="159"/>
      <c r="AQ221" s="128"/>
      <c r="AR221" s="159"/>
      <c r="AS221" s="128"/>
      <c r="AT221" s="129"/>
      <c r="AU221" s="159"/>
      <c r="AV221" s="128"/>
      <c r="AW221" s="159"/>
      <c r="AX221" s="128"/>
      <c r="AY221" s="159"/>
      <c r="AZ221" s="128"/>
      <c r="BA221" s="129"/>
      <c r="BB221" s="338"/>
      <c r="BC221" s="338"/>
      <c r="BD221" s="338"/>
      <c r="BE221" s="314"/>
    </row>
    <row r="222" spans="1:57" ht="15" customHeight="1">
      <c r="C222" s="71" t="s">
        <v>350</v>
      </c>
      <c r="D222" s="667" t="s">
        <v>373</v>
      </c>
      <c r="E222" s="66"/>
      <c r="F222" s="66"/>
      <c r="G222" s="66"/>
      <c r="H222" s="66"/>
      <c r="I222" s="66"/>
      <c r="J222" s="66"/>
      <c r="K222" s="66"/>
      <c r="L222" s="66"/>
      <c r="M222" s="66"/>
      <c r="N222" s="66"/>
      <c r="O222" s="597"/>
      <c r="P222" s="66"/>
      <c r="Q222" s="135"/>
      <c r="R222" s="64">
        <f t="shared" ref="R222:R241" si="235">VLOOKUP(C222,TravelIncrease,2,0)</f>
        <v>1.1000000000000001</v>
      </c>
      <c r="S222" s="820"/>
      <c r="T222" s="833"/>
      <c r="U222" s="820"/>
      <c r="V222" s="833"/>
      <c r="W222" s="820"/>
      <c r="X222" s="833"/>
      <c r="Y222" s="339"/>
      <c r="Z222" s="787"/>
      <c r="AA222" s="788"/>
      <c r="AB222" s="787"/>
      <c r="AC222" s="788"/>
      <c r="AD222" s="787"/>
      <c r="AE222" s="788"/>
      <c r="AF222" s="330"/>
      <c r="AG222" s="812"/>
      <c r="AH222" s="813"/>
      <c r="AI222" s="812"/>
      <c r="AJ222" s="813"/>
      <c r="AK222" s="812"/>
      <c r="AL222" s="813"/>
      <c r="AM222" s="331"/>
      <c r="AN222" s="783">
        <f>$E222*$P222*$Q222</f>
        <v>0</v>
      </c>
      <c r="AO222" s="784"/>
      <c r="AP222" s="783">
        <f>$F222*$P222*$Q222*$R222</f>
        <v>0</v>
      </c>
      <c r="AQ222" s="784"/>
      <c r="AR222" s="783">
        <f>$G222*$P222*$Q222*($R222^2)</f>
        <v>0</v>
      </c>
      <c r="AS222" s="784"/>
      <c r="AT222" s="283">
        <f>SUM(AN222+AP222+AR222)</f>
        <v>0</v>
      </c>
      <c r="AU222" s="834"/>
      <c r="AV222" s="835"/>
      <c r="AW222" s="834"/>
      <c r="AX222" s="835"/>
      <c r="AY222" s="834"/>
      <c r="AZ222" s="835"/>
      <c r="BA222" s="333"/>
      <c r="BB222" s="340">
        <f t="shared" ref="BB222:BB241" si="236">AN222</f>
        <v>0</v>
      </c>
      <c r="BC222" s="340">
        <f t="shared" ref="BC222:BC241" si="237">AP222</f>
        <v>0</v>
      </c>
      <c r="BD222" s="340">
        <f t="shared" ref="BD222:BD241" si="238">AR222</f>
        <v>0</v>
      </c>
      <c r="BE222" s="301">
        <f t="shared" ref="BE222:BE242" si="239">SUM(BB222:BD222)</f>
        <v>0</v>
      </c>
    </row>
    <row r="223" spans="1:57" ht="15" customHeight="1">
      <c r="C223" s="71" t="s">
        <v>262</v>
      </c>
      <c r="D223" s="667"/>
      <c r="E223" s="66"/>
      <c r="F223" s="66"/>
      <c r="G223" s="66"/>
      <c r="H223" s="66"/>
      <c r="I223" s="66"/>
      <c r="J223" s="66"/>
      <c r="K223" s="66"/>
      <c r="L223" s="66"/>
      <c r="M223" s="66"/>
      <c r="N223" s="66"/>
      <c r="O223" s="597"/>
      <c r="P223" s="66"/>
      <c r="Q223" s="135"/>
      <c r="R223" s="64">
        <f t="shared" si="235"/>
        <v>1</v>
      </c>
      <c r="S223" s="820"/>
      <c r="T223" s="833"/>
      <c r="U223" s="820"/>
      <c r="V223" s="833"/>
      <c r="W223" s="820"/>
      <c r="X223" s="833"/>
      <c r="Y223" s="339"/>
      <c r="Z223" s="787"/>
      <c r="AA223" s="788"/>
      <c r="AB223" s="787"/>
      <c r="AC223" s="788"/>
      <c r="AD223" s="787"/>
      <c r="AE223" s="788"/>
      <c r="AF223" s="330"/>
      <c r="AG223" s="812"/>
      <c r="AH223" s="813"/>
      <c r="AI223" s="812"/>
      <c r="AJ223" s="813"/>
      <c r="AK223" s="812"/>
      <c r="AL223" s="813"/>
      <c r="AM223" s="331"/>
      <c r="AN223" s="783">
        <f t="shared" ref="AN223:AN241" si="240">$E223*$P223*$Q223</f>
        <v>0</v>
      </c>
      <c r="AO223" s="784"/>
      <c r="AP223" s="783">
        <f t="shared" ref="AP223:AP241" si="241">$F223*$P223*$Q223*$R223</f>
        <v>0</v>
      </c>
      <c r="AQ223" s="784"/>
      <c r="AR223" s="783">
        <f t="shared" ref="AR223:AR241" si="242">$G223*$P223*$Q223*($R223^2)</f>
        <v>0</v>
      </c>
      <c r="AS223" s="784"/>
      <c r="AT223" s="283">
        <f t="shared" ref="AT223:AT241" si="243">SUM(AN223+AP223+AR223)</f>
        <v>0</v>
      </c>
      <c r="AU223" s="834"/>
      <c r="AV223" s="835"/>
      <c r="AW223" s="834"/>
      <c r="AX223" s="835"/>
      <c r="AY223" s="834"/>
      <c r="AZ223" s="835"/>
      <c r="BA223" s="333"/>
      <c r="BB223" s="340">
        <f t="shared" si="236"/>
        <v>0</v>
      </c>
      <c r="BC223" s="340">
        <f t="shared" si="237"/>
        <v>0</v>
      </c>
      <c r="BD223" s="340">
        <f t="shared" si="238"/>
        <v>0</v>
      </c>
      <c r="BE223" s="301">
        <f t="shared" si="239"/>
        <v>0</v>
      </c>
    </row>
    <row r="224" spans="1:57" ht="15" customHeight="1">
      <c r="C224" s="71" t="s">
        <v>28</v>
      </c>
      <c r="D224" s="667"/>
      <c r="E224" s="66"/>
      <c r="F224" s="66"/>
      <c r="G224" s="66"/>
      <c r="H224" s="66"/>
      <c r="I224" s="66"/>
      <c r="J224" s="66"/>
      <c r="K224" s="66"/>
      <c r="L224" s="66"/>
      <c r="M224" s="66"/>
      <c r="N224" s="66"/>
      <c r="O224" s="597"/>
      <c r="P224" s="66"/>
      <c r="Q224" s="135"/>
      <c r="R224" s="64">
        <f t="shared" si="235"/>
        <v>1</v>
      </c>
      <c r="S224" s="820"/>
      <c r="T224" s="833"/>
      <c r="U224" s="820"/>
      <c r="V224" s="833"/>
      <c r="W224" s="820"/>
      <c r="X224" s="833"/>
      <c r="Y224" s="339"/>
      <c r="Z224" s="787"/>
      <c r="AA224" s="788"/>
      <c r="AB224" s="787"/>
      <c r="AC224" s="788"/>
      <c r="AD224" s="787"/>
      <c r="AE224" s="788"/>
      <c r="AF224" s="330"/>
      <c r="AG224" s="812"/>
      <c r="AH224" s="813"/>
      <c r="AI224" s="812"/>
      <c r="AJ224" s="813"/>
      <c r="AK224" s="812"/>
      <c r="AL224" s="813"/>
      <c r="AM224" s="331"/>
      <c r="AN224" s="783">
        <f t="shared" si="240"/>
        <v>0</v>
      </c>
      <c r="AO224" s="784"/>
      <c r="AP224" s="783">
        <f t="shared" si="241"/>
        <v>0</v>
      </c>
      <c r="AQ224" s="784"/>
      <c r="AR224" s="783">
        <f t="shared" si="242"/>
        <v>0</v>
      </c>
      <c r="AS224" s="784"/>
      <c r="AT224" s="283">
        <f t="shared" si="243"/>
        <v>0</v>
      </c>
      <c r="AU224" s="834"/>
      <c r="AV224" s="835"/>
      <c r="AW224" s="834"/>
      <c r="AX224" s="835"/>
      <c r="AY224" s="834"/>
      <c r="AZ224" s="835"/>
      <c r="BA224" s="333"/>
      <c r="BB224" s="340">
        <f t="shared" si="236"/>
        <v>0</v>
      </c>
      <c r="BC224" s="340">
        <f t="shared" si="237"/>
        <v>0</v>
      </c>
      <c r="BD224" s="340">
        <f t="shared" si="238"/>
        <v>0</v>
      </c>
      <c r="BE224" s="301">
        <f t="shared" si="239"/>
        <v>0</v>
      </c>
    </row>
    <row r="225" spans="3:57" ht="15" customHeight="1">
      <c r="C225" s="71" t="s">
        <v>54</v>
      </c>
      <c r="D225" s="667"/>
      <c r="E225" s="66"/>
      <c r="F225" s="66"/>
      <c r="G225" s="66"/>
      <c r="H225" s="66"/>
      <c r="I225" s="66"/>
      <c r="J225" s="66"/>
      <c r="K225" s="66"/>
      <c r="L225" s="66"/>
      <c r="M225" s="66"/>
      <c r="N225" s="66"/>
      <c r="O225" s="597"/>
      <c r="P225" s="66"/>
      <c r="Q225" s="135"/>
      <c r="R225" s="64">
        <f t="shared" si="235"/>
        <v>1.1000000000000001</v>
      </c>
      <c r="S225" s="820"/>
      <c r="T225" s="833"/>
      <c r="U225" s="820"/>
      <c r="V225" s="833"/>
      <c r="W225" s="820"/>
      <c r="X225" s="833"/>
      <c r="Y225" s="339"/>
      <c r="Z225" s="787"/>
      <c r="AA225" s="788"/>
      <c r="AB225" s="787"/>
      <c r="AC225" s="788"/>
      <c r="AD225" s="787"/>
      <c r="AE225" s="788"/>
      <c r="AF225" s="330"/>
      <c r="AG225" s="812"/>
      <c r="AH225" s="813"/>
      <c r="AI225" s="812"/>
      <c r="AJ225" s="813"/>
      <c r="AK225" s="812"/>
      <c r="AL225" s="813"/>
      <c r="AM225" s="331"/>
      <c r="AN225" s="783">
        <f t="shared" si="240"/>
        <v>0</v>
      </c>
      <c r="AO225" s="784"/>
      <c r="AP225" s="783">
        <f t="shared" si="241"/>
        <v>0</v>
      </c>
      <c r="AQ225" s="784"/>
      <c r="AR225" s="783">
        <f t="shared" si="242"/>
        <v>0</v>
      </c>
      <c r="AS225" s="784"/>
      <c r="AT225" s="283">
        <f t="shared" si="243"/>
        <v>0</v>
      </c>
      <c r="AU225" s="834"/>
      <c r="AV225" s="835"/>
      <c r="AW225" s="834"/>
      <c r="AX225" s="835"/>
      <c r="AY225" s="834"/>
      <c r="AZ225" s="835"/>
      <c r="BA225" s="333"/>
      <c r="BB225" s="340">
        <f t="shared" si="236"/>
        <v>0</v>
      </c>
      <c r="BC225" s="340">
        <f t="shared" si="237"/>
        <v>0</v>
      </c>
      <c r="BD225" s="340">
        <f t="shared" si="238"/>
        <v>0</v>
      </c>
      <c r="BE225" s="301">
        <f t="shared" si="239"/>
        <v>0</v>
      </c>
    </row>
    <row r="226" spans="3:57" ht="15" customHeight="1">
      <c r="C226" s="71" t="s">
        <v>350</v>
      </c>
      <c r="D226" s="667" t="s">
        <v>373</v>
      </c>
      <c r="E226" s="66"/>
      <c r="F226" s="66"/>
      <c r="G226" s="66"/>
      <c r="H226" s="66"/>
      <c r="I226" s="66"/>
      <c r="J226" s="66"/>
      <c r="K226" s="66"/>
      <c r="L226" s="66"/>
      <c r="M226" s="66"/>
      <c r="N226" s="66"/>
      <c r="O226" s="597"/>
      <c r="P226" s="66"/>
      <c r="Q226" s="135"/>
      <c r="R226" s="64">
        <f t="shared" si="235"/>
        <v>1.1000000000000001</v>
      </c>
      <c r="S226" s="820"/>
      <c r="T226" s="833"/>
      <c r="U226" s="820"/>
      <c r="V226" s="833"/>
      <c r="W226" s="820"/>
      <c r="X226" s="833"/>
      <c r="Y226" s="339"/>
      <c r="Z226" s="787"/>
      <c r="AA226" s="788"/>
      <c r="AB226" s="787"/>
      <c r="AC226" s="788"/>
      <c r="AD226" s="787"/>
      <c r="AE226" s="788"/>
      <c r="AF226" s="330"/>
      <c r="AG226" s="812"/>
      <c r="AH226" s="813"/>
      <c r="AI226" s="812"/>
      <c r="AJ226" s="813"/>
      <c r="AK226" s="812"/>
      <c r="AL226" s="813"/>
      <c r="AM226" s="331"/>
      <c r="AN226" s="783">
        <f t="shared" si="240"/>
        <v>0</v>
      </c>
      <c r="AO226" s="784"/>
      <c r="AP226" s="783">
        <f t="shared" si="241"/>
        <v>0</v>
      </c>
      <c r="AQ226" s="784"/>
      <c r="AR226" s="783">
        <f t="shared" si="242"/>
        <v>0</v>
      </c>
      <c r="AS226" s="784"/>
      <c r="AT226" s="283">
        <f t="shared" si="243"/>
        <v>0</v>
      </c>
      <c r="AU226" s="834"/>
      <c r="AV226" s="835"/>
      <c r="AW226" s="834"/>
      <c r="AX226" s="835"/>
      <c r="AY226" s="834"/>
      <c r="AZ226" s="835"/>
      <c r="BA226" s="333"/>
      <c r="BB226" s="340">
        <f t="shared" si="236"/>
        <v>0</v>
      </c>
      <c r="BC226" s="340">
        <f t="shared" si="237"/>
        <v>0</v>
      </c>
      <c r="BD226" s="340">
        <f t="shared" si="238"/>
        <v>0</v>
      </c>
      <c r="BE226" s="301">
        <f t="shared" si="239"/>
        <v>0</v>
      </c>
    </row>
    <row r="227" spans="3:57" ht="15" customHeight="1">
      <c r="C227" s="71" t="s">
        <v>262</v>
      </c>
      <c r="D227" s="667"/>
      <c r="E227" s="66"/>
      <c r="F227" s="66"/>
      <c r="G227" s="66"/>
      <c r="H227" s="66"/>
      <c r="I227" s="66"/>
      <c r="J227" s="66"/>
      <c r="K227" s="66"/>
      <c r="L227" s="66"/>
      <c r="M227" s="66"/>
      <c r="N227" s="66"/>
      <c r="O227" s="597"/>
      <c r="P227" s="66"/>
      <c r="Q227" s="135"/>
      <c r="R227" s="64">
        <f t="shared" si="235"/>
        <v>1</v>
      </c>
      <c r="S227" s="820"/>
      <c r="T227" s="833"/>
      <c r="U227" s="820"/>
      <c r="V227" s="833"/>
      <c r="W227" s="820"/>
      <c r="X227" s="833"/>
      <c r="Y227" s="339"/>
      <c r="Z227" s="787"/>
      <c r="AA227" s="788"/>
      <c r="AB227" s="787"/>
      <c r="AC227" s="788"/>
      <c r="AD227" s="787"/>
      <c r="AE227" s="788"/>
      <c r="AF227" s="330"/>
      <c r="AG227" s="812"/>
      <c r="AH227" s="813"/>
      <c r="AI227" s="812"/>
      <c r="AJ227" s="813"/>
      <c r="AK227" s="812"/>
      <c r="AL227" s="813"/>
      <c r="AM227" s="331"/>
      <c r="AN227" s="783">
        <f t="shared" si="240"/>
        <v>0</v>
      </c>
      <c r="AO227" s="784"/>
      <c r="AP227" s="783">
        <f t="shared" si="241"/>
        <v>0</v>
      </c>
      <c r="AQ227" s="784"/>
      <c r="AR227" s="783">
        <f t="shared" si="242"/>
        <v>0</v>
      </c>
      <c r="AS227" s="784"/>
      <c r="AT227" s="283">
        <f t="shared" si="243"/>
        <v>0</v>
      </c>
      <c r="AU227" s="834"/>
      <c r="AV227" s="835"/>
      <c r="AW227" s="834"/>
      <c r="AX227" s="835"/>
      <c r="AY227" s="834"/>
      <c r="AZ227" s="835"/>
      <c r="BA227" s="333"/>
      <c r="BB227" s="340">
        <f t="shared" si="236"/>
        <v>0</v>
      </c>
      <c r="BC227" s="340">
        <f t="shared" si="237"/>
        <v>0</v>
      </c>
      <c r="BD227" s="340">
        <f t="shared" si="238"/>
        <v>0</v>
      </c>
      <c r="BE227" s="301">
        <f t="shared" si="239"/>
        <v>0</v>
      </c>
    </row>
    <row r="228" spans="3:57" ht="15" customHeight="1">
      <c r="C228" s="71" t="s">
        <v>28</v>
      </c>
      <c r="D228" s="667"/>
      <c r="E228" s="66"/>
      <c r="F228" s="66"/>
      <c r="G228" s="66"/>
      <c r="H228" s="66"/>
      <c r="I228" s="66"/>
      <c r="J228" s="66"/>
      <c r="K228" s="66"/>
      <c r="L228" s="66"/>
      <c r="M228" s="66"/>
      <c r="N228" s="66"/>
      <c r="O228" s="597"/>
      <c r="P228" s="66"/>
      <c r="Q228" s="135"/>
      <c r="R228" s="64">
        <f t="shared" si="235"/>
        <v>1</v>
      </c>
      <c r="S228" s="820"/>
      <c r="T228" s="833"/>
      <c r="U228" s="820"/>
      <c r="V228" s="833"/>
      <c r="W228" s="820"/>
      <c r="X228" s="833"/>
      <c r="Y228" s="339"/>
      <c r="Z228" s="787"/>
      <c r="AA228" s="788"/>
      <c r="AB228" s="787"/>
      <c r="AC228" s="788"/>
      <c r="AD228" s="787"/>
      <c r="AE228" s="788"/>
      <c r="AF228" s="330"/>
      <c r="AG228" s="812"/>
      <c r="AH228" s="813"/>
      <c r="AI228" s="812"/>
      <c r="AJ228" s="813"/>
      <c r="AK228" s="812"/>
      <c r="AL228" s="813"/>
      <c r="AM228" s="331"/>
      <c r="AN228" s="783">
        <f t="shared" si="240"/>
        <v>0</v>
      </c>
      <c r="AO228" s="784"/>
      <c r="AP228" s="783">
        <f t="shared" si="241"/>
        <v>0</v>
      </c>
      <c r="AQ228" s="784"/>
      <c r="AR228" s="783">
        <f t="shared" si="242"/>
        <v>0</v>
      </c>
      <c r="AS228" s="784"/>
      <c r="AT228" s="283">
        <f t="shared" si="243"/>
        <v>0</v>
      </c>
      <c r="AU228" s="834"/>
      <c r="AV228" s="835"/>
      <c r="AW228" s="834"/>
      <c r="AX228" s="835"/>
      <c r="AY228" s="834"/>
      <c r="AZ228" s="835"/>
      <c r="BA228" s="333"/>
      <c r="BB228" s="340">
        <f t="shared" si="236"/>
        <v>0</v>
      </c>
      <c r="BC228" s="340">
        <f t="shared" si="237"/>
        <v>0</v>
      </c>
      <c r="BD228" s="340">
        <f t="shared" si="238"/>
        <v>0</v>
      </c>
      <c r="BE228" s="301">
        <f t="shared" si="239"/>
        <v>0</v>
      </c>
    </row>
    <row r="229" spans="3:57" ht="15" customHeight="1">
      <c r="C229" s="71" t="s">
        <v>54</v>
      </c>
      <c r="D229" s="667"/>
      <c r="E229" s="66"/>
      <c r="F229" s="66"/>
      <c r="G229" s="66"/>
      <c r="H229" s="66"/>
      <c r="I229" s="66"/>
      <c r="J229" s="66"/>
      <c r="K229" s="66"/>
      <c r="L229" s="66"/>
      <c r="M229" s="66"/>
      <c r="N229" s="66"/>
      <c r="O229" s="597"/>
      <c r="P229" s="66"/>
      <c r="Q229" s="135"/>
      <c r="R229" s="64">
        <f t="shared" si="235"/>
        <v>1.1000000000000001</v>
      </c>
      <c r="S229" s="820"/>
      <c r="T229" s="833"/>
      <c r="U229" s="820"/>
      <c r="V229" s="833"/>
      <c r="W229" s="820"/>
      <c r="X229" s="833"/>
      <c r="Y229" s="339"/>
      <c r="Z229" s="787"/>
      <c r="AA229" s="788"/>
      <c r="AB229" s="787"/>
      <c r="AC229" s="788"/>
      <c r="AD229" s="787"/>
      <c r="AE229" s="788"/>
      <c r="AF229" s="330"/>
      <c r="AG229" s="812"/>
      <c r="AH229" s="813"/>
      <c r="AI229" s="812"/>
      <c r="AJ229" s="813"/>
      <c r="AK229" s="812"/>
      <c r="AL229" s="813"/>
      <c r="AM229" s="331"/>
      <c r="AN229" s="783">
        <f t="shared" si="240"/>
        <v>0</v>
      </c>
      <c r="AO229" s="784"/>
      <c r="AP229" s="783">
        <f t="shared" si="241"/>
        <v>0</v>
      </c>
      <c r="AQ229" s="784"/>
      <c r="AR229" s="783">
        <f t="shared" si="242"/>
        <v>0</v>
      </c>
      <c r="AS229" s="784"/>
      <c r="AT229" s="283">
        <f t="shared" si="243"/>
        <v>0</v>
      </c>
      <c r="AU229" s="834"/>
      <c r="AV229" s="835"/>
      <c r="AW229" s="834"/>
      <c r="AX229" s="835"/>
      <c r="AY229" s="834"/>
      <c r="AZ229" s="835"/>
      <c r="BA229" s="333"/>
      <c r="BB229" s="340">
        <f t="shared" si="236"/>
        <v>0</v>
      </c>
      <c r="BC229" s="340">
        <f t="shared" si="237"/>
        <v>0</v>
      </c>
      <c r="BD229" s="340">
        <f t="shared" si="238"/>
        <v>0</v>
      </c>
      <c r="BE229" s="301">
        <f t="shared" si="239"/>
        <v>0</v>
      </c>
    </row>
    <row r="230" spans="3:57" ht="15" customHeight="1">
      <c r="C230" s="71" t="s">
        <v>350</v>
      </c>
      <c r="D230" s="667" t="s">
        <v>373</v>
      </c>
      <c r="E230" s="66"/>
      <c r="F230" s="66"/>
      <c r="G230" s="66"/>
      <c r="H230" s="66"/>
      <c r="I230" s="66"/>
      <c r="J230" s="66"/>
      <c r="K230" s="66"/>
      <c r="L230" s="66"/>
      <c r="M230" s="66"/>
      <c r="N230" s="66"/>
      <c r="O230" s="597"/>
      <c r="P230" s="66"/>
      <c r="Q230" s="135"/>
      <c r="R230" s="64">
        <f t="shared" si="235"/>
        <v>1.1000000000000001</v>
      </c>
      <c r="S230" s="820"/>
      <c r="T230" s="833"/>
      <c r="U230" s="820"/>
      <c r="V230" s="833"/>
      <c r="W230" s="820"/>
      <c r="X230" s="833"/>
      <c r="Y230" s="339"/>
      <c r="Z230" s="787"/>
      <c r="AA230" s="788"/>
      <c r="AB230" s="787"/>
      <c r="AC230" s="788"/>
      <c r="AD230" s="787"/>
      <c r="AE230" s="788"/>
      <c r="AF230" s="330"/>
      <c r="AG230" s="812"/>
      <c r="AH230" s="813"/>
      <c r="AI230" s="812"/>
      <c r="AJ230" s="813"/>
      <c r="AK230" s="812"/>
      <c r="AL230" s="813"/>
      <c r="AM230" s="331"/>
      <c r="AN230" s="783">
        <f t="shared" si="240"/>
        <v>0</v>
      </c>
      <c r="AO230" s="784"/>
      <c r="AP230" s="783">
        <f t="shared" si="241"/>
        <v>0</v>
      </c>
      <c r="AQ230" s="784"/>
      <c r="AR230" s="783">
        <f t="shared" si="242"/>
        <v>0</v>
      </c>
      <c r="AS230" s="784"/>
      <c r="AT230" s="283">
        <f t="shared" si="243"/>
        <v>0</v>
      </c>
      <c r="AU230" s="834"/>
      <c r="AV230" s="835"/>
      <c r="AW230" s="834"/>
      <c r="AX230" s="835"/>
      <c r="AY230" s="834"/>
      <c r="AZ230" s="835"/>
      <c r="BA230" s="333"/>
      <c r="BB230" s="340">
        <f t="shared" si="236"/>
        <v>0</v>
      </c>
      <c r="BC230" s="340">
        <f t="shared" si="237"/>
        <v>0</v>
      </c>
      <c r="BD230" s="340">
        <f t="shared" si="238"/>
        <v>0</v>
      </c>
      <c r="BE230" s="301">
        <f t="shared" si="239"/>
        <v>0</v>
      </c>
    </row>
    <row r="231" spans="3:57" ht="15" customHeight="1">
      <c r="C231" s="71" t="s">
        <v>262</v>
      </c>
      <c r="D231" s="667"/>
      <c r="E231" s="66"/>
      <c r="F231" s="66"/>
      <c r="G231" s="66"/>
      <c r="H231" s="66"/>
      <c r="I231" s="66"/>
      <c r="J231" s="66"/>
      <c r="K231" s="66"/>
      <c r="L231" s="66"/>
      <c r="M231" s="66"/>
      <c r="N231" s="66"/>
      <c r="O231" s="597"/>
      <c r="P231" s="66"/>
      <c r="Q231" s="135"/>
      <c r="R231" s="64">
        <f t="shared" si="235"/>
        <v>1</v>
      </c>
      <c r="S231" s="820"/>
      <c r="T231" s="833"/>
      <c r="U231" s="820"/>
      <c r="V231" s="833"/>
      <c r="W231" s="820"/>
      <c r="X231" s="833"/>
      <c r="Y231" s="339"/>
      <c r="Z231" s="787"/>
      <c r="AA231" s="788"/>
      <c r="AB231" s="787"/>
      <c r="AC231" s="788"/>
      <c r="AD231" s="787"/>
      <c r="AE231" s="788"/>
      <c r="AF231" s="330"/>
      <c r="AG231" s="812"/>
      <c r="AH231" s="813"/>
      <c r="AI231" s="812"/>
      <c r="AJ231" s="813"/>
      <c r="AK231" s="812"/>
      <c r="AL231" s="813"/>
      <c r="AM231" s="331"/>
      <c r="AN231" s="783">
        <f t="shared" si="240"/>
        <v>0</v>
      </c>
      <c r="AO231" s="784"/>
      <c r="AP231" s="783">
        <f t="shared" si="241"/>
        <v>0</v>
      </c>
      <c r="AQ231" s="784"/>
      <c r="AR231" s="783">
        <f t="shared" si="242"/>
        <v>0</v>
      </c>
      <c r="AS231" s="784"/>
      <c r="AT231" s="283">
        <f t="shared" si="243"/>
        <v>0</v>
      </c>
      <c r="AU231" s="834"/>
      <c r="AV231" s="835"/>
      <c r="AW231" s="834"/>
      <c r="AX231" s="835"/>
      <c r="AY231" s="834"/>
      <c r="AZ231" s="835"/>
      <c r="BA231" s="333"/>
      <c r="BB231" s="340">
        <f t="shared" si="236"/>
        <v>0</v>
      </c>
      <c r="BC231" s="340">
        <f t="shared" si="237"/>
        <v>0</v>
      </c>
      <c r="BD231" s="340">
        <f t="shared" si="238"/>
        <v>0</v>
      </c>
      <c r="BE231" s="301">
        <f t="shared" si="239"/>
        <v>0</v>
      </c>
    </row>
    <row r="232" spans="3:57" ht="15" customHeight="1">
      <c r="C232" s="71" t="s">
        <v>28</v>
      </c>
      <c r="D232" s="667"/>
      <c r="E232" s="66"/>
      <c r="F232" s="66"/>
      <c r="G232" s="66"/>
      <c r="H232" s="66"/>
      <c r="I232" s="66"/>
      <c r="J232" s="66"/>
      <c r="K232" s="66"/>
      <c r="L232" s="66"/>
      <c r="M232" s="66"/>
      <c r="N232" s="66"/>
      <c r="O232" s="597"/>
      <c r="P232" s="66"/>
      <c r="Q232" s="135"/>
      <c r="R232" s="64">
        <f t="shared" si="235"/>
        <v>1</v>
      </c>
      <c r="S232" s="820"/>
      <c r="T232" s="833"/>
      <c r="U232" s="820"/>
      <c r="V232" s="833"/>
      <c r="W232" s="820"/>
      <c r="X232" s="833"/>
      <c r="Y232" s="339"/>
      <c r="Z232" s="787"/>
      <c r="AA232" s="788"/>
      <c r="AB232" s="787"/>
      <c r="AC232" s="788"/>
      <c r="AD232" s="787"/>
      <c r="AE232" s="788"/>
      <c r="AF232" s="330"/>
      <c r="AG232" s="812"/>
      <c r="AH232" s="813"/>
      <c r="AI232" s="812"/>
      <c r="AJ232" s="813"/>
      <c r="AK232" s="812"/>
      <c r="AL232" s="813"/>
      <c r="AM232" s="331"/>
      <c r="AN232" s="783">
        <f t="shared" si="240"/>
        <v>0</v>
      </c>
      <c r="AO232" s="784"/>
      <c r="AP232" s="783">
        <f t="shared" si="241"/>
        <v>0</v>
      </c>
      <c r="AQ232" s="784"/>
      <c r="AR232" s="783">
        <f t="shared" si="242"/>
        <v>0</v>
      </c>
      <c r="AS232" s="784"/>
      <c r="AT232" s="283">
        <f t="shared" si="243"/>
        <v>0</v>
      </c>
      <c r="AU232" s="834"/>
      <c r="AV232" s="835"/>
      <c r="AW232" s="834"/>
      <c r="AX232" s="835"/>
      <c r="AY232" s="834"/>
      <c r="AZ232" s="835"/>
      <c r="BA232" s="333"/>
      <c r="BB232" s="340">
        <f t="shared" si="236"/>
        <v>0</v>
      </c>
      <c r="BC232" s="340">
        <f t="shared" si="237"/>
        <v>0</v>
      </c>
      <c r="BD232" s="340">
        <f t="shared" si="238"/>
        <v>0</v>
      </c>
      <c r="BE232" s="301">
        <f t="shared" si="239"/>
        <v>0</v>
      </c>
    </row>
    <row r="233" spans="3:57" ht="15" customHeight="1">
      <c r="C233" s="71" t="s">
        <v>54</v>
      </c>
      <c r="D233" s="667"/>
      <c r="E233" s="66"/>
      <c r="F233" s="66"/>
      <c r="G233" s="66"/>
      <c r="H233" s="66"/>
      <c r="I233" s="66"/>
      <c r="J233" s="66"/>
      <c r="K233" s="66"/>
      <c r="L233" s="66"/>
      <c r="M233" s="66"/>
      <c r="N233" s="66"/>
      <c r="O233" s="597"/>
      <c r="P233" s="66"/>
      <c r="Q233" s="135"/>
      <c r="R233" s="64">
        <f t="shared" si="235"/>
        <v>1.1000000000000001</v>
      </c>
      <c r="S233" s="820"/>
      <c r="T233" s="833"/>
      <c r="U233" s="820"/>
      <c r="V233" s="833"/>
      <c r="W233" s="820"/>
      <c r="X233" s="833"/>
      <c r="Y233" s="339"/>
      <c r="Z233" s="787"/>
      <c r="AA233" s="788"/>
      <c r="AB233" s="787"/>
      <c r="AC233" s="788"/>
      <c r="AD233" s="787"/>
      <c r="AE233" s="788"/>
      <c r="AF233" s="330"/>
      <c r="AG233" s="812"/>
      <c r="AH233" s="813"/>
      <c r="AI233" s="812"/>
      <c r="AJ233" s="813"/>
      <c r="AK233" s="812"/>
      <c r="AL233" s="813"/>
      <c r="AM233" s="331"/>
      <c r="AN233" s="783">
        <f t="shared" si="240"/>
        <v>0</v>
      </c>
      <c r="AO233" s="784"/>
      <c r="AP233" s="783">
        <f t="shared" si="241"/>
        <v>0</v>
      </c>
      <c r="AQ233" s="784"/>
      <c r="AR233" s="783">
        <f t="shared" si="242"/>
        <v>0</v>
      </c>
      <c r="AS233" s="784"/>
      <c r="AT233" s="283">
        <f t="shared" si="243"/>
        <v>0</v>
      </c>
      <c r="AU233" s="834"/>
      <c r="AV233" s="835"/>
      <c r="AW233" s="834"/>
      <c r="AX233" s="835"/>
      <c r="AY233" s="834"/>
      <c r="AZ233" s="835"/>
      <c r="BA233" s="333"/>
      <c r="BB233" s="340">
        <f t="shared" si="236"/>
        <v>0</v>
      </c>
      <c r="BC233" s="340">
        <f t="shared" si="237"/>
        <v>0</v>
      </c>
      <c r="BD233" s="340">
        <f t="shared" si="238"/>
        <v>0</v>
      </c>
      <c r="BE233" s="301">
        <f t="shared" si="239"/>
        <v>0</v>
      </c>
    </row>
    <row r="234" spans="3:57" ht="15" customHeight="1">
      <c r="C234" s="71" t="s">
        <v>350</v>
      </c>
      <c r="D234" s="667" t="s">
        <v>373</v>
      </c>
      <c r="E234" s="66"/>
      <c r="F234" s="66"/>
      <c r="G234" s="66"/>
      <c r="H234" s="66"/>
      <c r="I234" s="66"/>
      <c r="J234" s="66"/>
      <c r="K234" s="66"/>
      <c r="L234" s="66"/>
      <c r="M234" s="66"/>
      <c r="N234" s="66"/>
      <c r="O234" s="597"/>
      <c r="P234" s="66"/>
      <c r="Q234" s="135"/>
      <c r="R234" s="64">
        <f t="shared" si="235"/>
        <v>1.1000000000000001</v>
      </c>
      <c r="S234" s="820"/>
      <c r="T234" s="833"/>
      <c r="U234" s="820"/>
      <c r="V234" s="833"/>
      <c r="W234" s="820"/>
      <c r="X234" s="833"/>
      <c r="Y234" s="339"/>
      <c r="Z234" s="787"/>
      <c r="AA234" s="788"/>
      <c r="AB234" s="787"/>
      <c r="AC234" s="788"/>
      <c r="AD234" s="787"/>
      <c r="AE234" s="788"/>
      <c r="AF234" s="330"/>
      <c r="AG234" s="812"/>
      <c r="AH234" s="813"/>
      <c r="AI234" s="812"/>
      <c r="AJ234" s="813"/>
      <c r="AK234" s="812"/>
      <c r="AL234" s="813"/>
      <c r="AM234" s="331"/>
      <c r="AN234" s="783">
        <f t="shared" si="240"/>
        <v>0</v>
      </c>
      <c r="AO234" s="784"/>
      <c r="AP234" s="783">
        <f t="shared" si="241"/>
        <v>0</v>
      </c>
      <c r="AQ234" s="784"/>
      <c r="AR234" s="783">
        <f t="shared" si="242"/>
        <v>0</v>
      </c>
      <c r="AS234" s="784"/>
      <c r="AT234" s="283">
        <f t="shared" si="243"/>
        <v>0</v>
      </c>
      <c r="AU234" s="834"/>
      <c r="AV234" s="835"/>
      <c r="AW234" s="834"/>
      <c r="AX234" s="835"/>
      <c r="AY234" s="834"/>
      <c r="AZ234" s="835"/>
      <c r="BA234" s="333"/>
      <c r="BB234" s="340">
        <f t="shared" si="236"/>
        <v>0</v>
      </c>
      <c r="BC234" s="340">
        <f t="shared" si="237"/>
        <v>0</v>
      </c>
      <c r="BD234" s="340">
        <f t="shared" si="238"/>
        <v>0</v>
      </c>
      <c r="BE234" s="301">
        <f t="shared" si="239"/>
        <v>0</v>
      </c>
    </row>
    <row r="235" spans="3:57" ht="15" customHeight="1">
      <c r="C235" s="71" t="s">
        <v>262</v>
      </c>
      <c r="D235" s="667"/>
      <c r="E235" s="66"/>
      <c r="F235" s="66"/>
      <c r="G235" s="66"/>
      <c r="H235" s="66"/>
      <c r="I235" s="66"/>
      <c r="J235" s="66"/>
      <c r="K235" s="66"/>
      <c r="L235" s="66"/>
      <c r="M235" s="66"/>
      <c r="N235" s="66"/>
      <c r="O235" s="597"/>
      <c r="P235" s="66"/>
      <c r="Q235" s="135"/>
      <c r="R235" s="64">
        <f t="shared" si="235"/>
        <v>1</v>
      </c>
      <c r="S235" s="820"/>
      <c r="T235" s="833"/>
      <c r="U235" s="820"/>
      <c r="V235" s="833"/>
      <c r="W235" s="820"/>
      <c r="X235" s="833"/>
      <c r="Y235" s="339"/>
      <c r="Z235" s="787"/>
      <c r="AA235" s="788"/>
      <c r="AB235" s="787"/>
      <c r="AC235" s="788"/>
      <c r="AD235" s="787"/>
      <c r="AE235" s="788"/>
      <c r="AF235" s="330"/>
      <c r="AG235" s="812"/>
      <c r="AH235" s="813"/>
      <c r="AI235" s="812"/>
      <c r="AJ235" s="813"/>
      <c r="AK235" s="812"/>
      <c r="AL235" s="813"/>
      <c r="AM235" s="331"/>
      <c r="AN235" s="783">
        <f t="shared" si="240"/>
        <v>0</v>
      </c>
      <c r="AO235" s="784"/>
      <c r="AP235" s="783">
        <f t="shared" si="241"/>
        <v>0</v>
      </c>
      <c r="AQ235" s="784"/>
      <c r="AR235" s="783">
        <f t="shared" si="242"/>
        <v>0</v>
      </c>
      <c r="AS235" s="784"/>
      <c r="AT235" s="283">
        <f t="shared" si="243"/>
        <v>0</v>
      </c>
      <c r="AU235" s="834"/>
      <c r="AV235" s="835"/>
      <c r="AW235" s="834"/>
      <c r="AX235" s="835"/>
      <c r="AY235" s="834"/>
      <c r="AZ235" s="835"/>
      <c r="BA235" s="333"/>
      <c r="BB235" s="340">
        <f t="shared" si="236"/>
        <v>0</v>
      </c>
      <c r="BC235" s="340">
        <f t="shared" si="237"/>
        <v>0</v>
      </c>
      <c r="BD235" s="340">
        <f t="shared" si="238"/>
        <v>0</v>
      </c>
      <c r="BE235" s="301">
        <f t="shared" si="239"/>
        <v>0</v>
      </c>
    </row>
    <row r="236" spans="3:57" ht="15" customHeight="1">
      <c r="C236" s="71" t="s">
        <v>28</v>
      </c>
      <c r="D236" s="667"/>
      <c r="E236" s="66"/>
      <c r="F236" s="66"/>
      <c r="G236" s="66"/>
      <c r="H236" s="66"/>
      <c r="I236" s="66"/>
      <c r="J236" s="66"/>
      <c r="K236" s="66"/>
      <c r="L236" s="66"/>
      <c r="M236" s="66"/>
      <c r="N236" s="66"/>
      <c r="O236" s="597"/>
      <c r="P236" s="66"/>
      <c r="Q236" s="135"/>
      <c r="R236" s="64">
        <f t="shared" si="235"/>
        <v>1</v>
      </c>
      <c r="S236" s="820"/>
      <c r="T236" s="833"/>
      <c r="U236" s="820"/>
      <c r="V236" s="833"/>
      <c r="W236" s="820"/>
      <c r="X236" s="833"/>
      <c r="Y236" s="339"/>
      <c r="Z236" s="787"/>
      <c r="AA236" s="788"/>
      <c r="AB236" s="787"/>
      <c r="AC236" s="788"/>
      <c r="AD236" s="787"/>
      <c r="AE236" s="788"/>
      <c r="AF236" s="330"/>
      <c r="AG236" s="812"/>
      <c r="AH236" s="813"/>
      <c r="AI236" s="812"/>
      <c r="AJ236" s="813"/>
      <c r="AK236" s="812"/>
      <c r="AL236" s="813"/>
      <c r="AM236" s="331"/>
      <c r="AN236" s="783">
        <f t="shared" si="240"/>
        <v>0</v>
      </c>
      <c r="AO236" s="784"/>
      <c r="AP236" s="783">
        <f t="shared" si="241"/>
        <v>0</v>
      </c>
      <c r="AQ236" s="784"/>
      <c r="AR236" s="783">
        <f t="shared" si="242"/>
        <v>0</v>
      </c>
      <c r="AS236" s="784"/>
      <c r="AT236" s="283">
        <f t="shared" si="243"/>
        <v>0</v>
      </c>
      <c r="AU236" s="834"/>
      <c r="AV236" s="835"/>
      <c r="AW236" s="834"/>
      <c r="AX236" s="835"/>
      <c r="AY236" s="834"/>
      <c r="AZ236" s="835"/>
      <c r="BA236" s="333"/>
      <c r="BB236" s="340">
        <f t="shared" si="236"/>
        <v>0</v>
      </c>
      <c r="BC236" s="340">
        <f t="shared" si="237"/>
        <v>0</v>
      </c>
      <c r="BD236" s="340">
        <f t="shared" si="238"/>
        <v>0</v>
      </c>
      <c r="BE236" s="301">
        <f t="shared" si="239"/>
        <v>0</v>
      </c>
    </row>
    <row r="237" spans="3:57" ht="15" customHeight="1">
      <c r="C237" s="71" t="s">
        <v>54</v>
      </c>
      <c r="D237" s="667"/>
      <c r="E237" s="66"/>
      <c r="F237" s="66"/>
      <c r="G237" s="66"/>
      <c r="H237" s="66"/>
      <c r="I237" s="66"/>
      <c r="J237" s="66"/>
      <c r="K237" s="66"/>
      <c r="L237" s="66"/>
      <c r="M237" s="66"/>
      <c r="N237" s="66"/>
      <c r="O237" s="597"/>
      <c r="P237" s="66"/>
      <c r="Q237" s="135"/>
      <c r="R237" s="64">
        <f t="shared" si="235"/>
        <v>1.1000000000000001</v>
      </c>
      <c r="S237" s="820"/>
      <c r="T237" s="833"/>
      <c r="U237" s="820"/>
      <c r="V237" s="833"/>
      <c r="W237" s="820"/>
      <c r="X237" s="833"/>
      <c r="Y237" s="339"/>
      <c r="Z237" s="787"/>
      <c r="AA237" s="788"/>
      <c r="AB237" s="787"/>
      <c r="AC237" s="788"/>
      <c r="AD237" s="787"/>
      <c r="AE237" s="788"/>
      <c r="AF237" s="330"/>
      <c r="AG237" s="812"/>
      <c r="AH237" s="813"/>
      <c r="AI237" s="812"/>
      <c r="AJ237" s="813"/>
      <c r="AK237" s="812"/>
      <c r="AL237" s="813"/>
      <c r="AM237" s="331"/>
      <c r="AN237" s="783">
        <f t="shared" si="240"/>
        <v>0</v>
      </c>
      <c r="AO237" s="784"/>
      <c r="AP237" s="783">
        <f t="shared" si="241"/>
        <v>0</v>
      </c>
      <c r="AQ237" s="784"/>
      <c r="AR237" s="783">
        <f t="shared" si="242"/>
        <v>0</v>
      </c>
      <c r="AS237" s="784"/>
      <c r="AT237" s="283">
        <f t="shared" si="243"/>
        <v>0</v>
      </c>
      <c r="AU237" s="834"/>
      <c r="AV237" s="835"/>
      <c r="AW237" s="834"/>
      <c r="AX237" s="835"/>
      <c r="AY237" s="834"/>
      <c r="AZ237" s="835"/>
      <c r="BA237" s="333"/>
      <c r="BB237" s="340">
        <f t="shared" si="236"/>
        <v>0</v>
      </c>
      <c r="BC237" s="340">
        <f t="shared" si="237"/>
        <v>0</v>
      </c>
      <c r="BD237" s="340">
        <f t="shared" si="238"/>
        <v>0</v>
      </c>
      <c r="BE237" s="301">
        <f t="shared" si="239"/>
        <v>0</v>
      </c>
    </row>
    <row r="238" spans="3:57" ht="15" customHeight="1">
      <c r="C238" s="71" t="s">
        <v>350</v>
      </c>
      <c r="D238" s="667" t="s">
        <v>373</v>
      </c>
      <c r="E238" s="66"/>
      <c r="F238" s="66"/>
      <c r="G238" s="66"/>
      <c r="H238" s="66"/>
      <c r="I238" s="66"/>
      <c r="J238" s="66"/>
      <c r="K238" s="66"/>
      <c r="L238" s="66"/>
      <c r="M238" s="66"/>
      <c r="N238" s="66"/>
      <c r="O238" s="597"/>
      <c r="P238" s="66"/>
      <c r="Q238" s="135"/>
      <c r="R238" s="64">
        <f t="shared" si="235"/>
        <v>1.1000000000000001</v>
      </c>
      <c r="S238" s="820"/>
      <c r="T238" s="833"/>
      <c r="U238" s="820"/>
      <c r="V238" s="833"/>
      <c r="W238" s="820"/>
      <c r="X238" s="833"/>
      <c r="Y238" s="339"/>
      <c r="Z238" s="787"/>
      <c r="AA238" s="788"/>
      <c r="AB238" s="787"/>
      <c r="AC238" s="788"/>
      <c r="AD238" s="787"/>
      <c r="AE238" s="788"/>
      <c r="AF238" s="330"/>
      <c r="AG238" s="812"/>
      <c r="AH238" s="813"/>
      <c r="AI238" s="812"/>
      <c r="AJ238" s="813"/>
      <c r="AK238" s="812"/>
      <c r="AL238" s="813"/>
      <c r="AM238" s="331"/>
      <c r="AN238" s="783">
        <f t="shared" si="240"/>
        <v>0</v>
      </c>
      <c r="AO238" s="784"/>
      <c r="AP238" s="783">
        <f t="shared" si="241"/>
        <v>0</v>
      </c>
      <c r="AQ238" s="784"/>
      <c r="AR238" s="783">
        <f t="shared" si="242"/>
        <v>0</v>
      </c>
      <c r="AS238" s="784"/>
      <c r="AT238" s="283">
        <f t="shared" si="243"/>
        <v>0</v>
      </c>
      <c r="AU238" s="834"/>
      <c r="AV238" s="835"/>
      <c r="AW238" s="834"/>
      <c r="AX238" s="835"/>
      <c r="AY238" s="834"/>
      <c r="AZ238" s="835"/>
      <c r="BA238" s="333"/>
      <c r="BB238" s="340">
        <f t="shared" si="236"/>
        <v>0</v>
      </c>
      <c r="BC238" s="340">
        <f t="shared" si="237"/>
        <v>0</v>
      </c>
      <c r="BD238" s="340">
        <f t="shared" si="238"/>
        <v>0</v>
      </c>
      <c r="BE238" s="301">
        <f t="shared" si="239"/>
        <v>0</v>
      </c>
    </row>
    <row r="239" spans="3:57" ht="15" customHeight="1">
      <c r="C239" s="71" t="s">
        <v>262</v>
      </c>
      <c r="D239" s="667"/>
      <c r="E239" s="66"/>
      <c r="F239" s="66"/>
      <c r="G239" s="66"/>
      <c r="H239" s="66"/>
      <c r="I239" s="66"/>
      <c r="J239" s="66"/>
      <c r="K239" s="66"/>
      <c r="L239" s="66"/>
      <c r="M239" s="66"/>
      <c r="N239" s="66"/>
      <c r="O239" s="597"/>
      <c r="P239" s="66"/>
      <c r="Q239" s="135"/>
      <c r="R239" s="64">
        <f t="shared" si="235"/>
        <v>1</v>
      </c>
      <c r="S239" s="820"/>
      <c r="T239" s="833"/>
      <c r="U239" s="820"/>
      <c r="V239" s="833"/>
      <c r="W239" s="820"/>
      <c r="X239" s="833"/>
      <c r="Y239" s="339"/>
      <c r="Z239" s="787"/>
      <c r="AA239" s="788"/>
      <c r="AB239" s="787"/>
      <c r="AC239" s="788"/>
      <c r="AD239" s="787"/>
      <c r="AE239" s="788"/>
      <c r="AF239" s="330"/>
      <c r="AG239" s="812"/>
      <c r="AH239" s="813"/>
      <c r="AI239" s="812"/>
      <c r="AJ239" s="813"/>
      <c r="AK239" s="812"/>
      <c r="AL239" s="813"/>
      <c r="AM239" s="331"/>
      <c r="AN239" s="783">
        <f t="shared" si="240"/>
        <v>0</v>
      </c>
      <c r="AO239" s="784"/>
      <c r="AP239" s="783">
        <f t="shared" si="241"/>
        <v>0</v>
      </c>
      <c r="AQ239" s="784"/>
      <c r="AR239" s="783">
        <f t="shared" si="242"/>
        <v>0</v>
      </c>
      <c r="AS239" s="784"/>
      <c r="AT239" s="283">
        <f t="shared" si="243"/>
        <v>0</v>
      </c>
      <c r="AU239" s="834"/>
      <c r="AV239" s="835"/>
      <c r="AW239" s="834"/>
      <c r="AX239" s="835"/>
      <c r="AY239" s="834"/>
      <c r="AZ239" s="835"/>
      <c r="BA239" s="333"/>
      <c r="BB239" s="340">
        <f t="shared" si="236"/>
        <v>0</v>
      </c>
      <c r="BC239" s="340">
        <f t="shared" si="237"/>
        <v>0</v>
      </c>
      <c r="BD239" s="340">
        <f t="shared" si="238"/>
        <v>0</v>
      </c>
      <c r="BE239" s="301">
        <f t="shared" si="239"/>
        <v>0</v>
      </c>
    </row>
    <row r="240" spans="3:57" ht="15" customHeight="1">
      <c r="C240" s="71" t="s">
        <v>28</v>
      </c>
      <c r="D240" s="667"/>
      <c r="E240" s="66"/>
      <c r="F240" s="66"/>
      <c r="G240" s="66"/>
      <c r="H240" s="66"/>
      <c r="I240" s="66"/>
      <c r="J240" s="66"/>
      <c r="K240" s="66"/>
      <c r="L240" s="66"/>
      <c r="M240" s="66"/>
      <c r="N240" s="66"/>
      <c r="O240" s="597"/>
      <c r="P240" s="66"/>
      <c r="Q240" s="135"/>
      <c r="R240" s="64">
        <f t="shared" si="235"/>
        <v>1</v>
      </c>
      <c r="S240" s="820"/>
      <c r="T240" s="833"/>
      <c r="U240" s="820"/>
      <c r="V240" s="833"/>
      <c r="W240" s="820"/>
      <c r="X240" s="833"/>
      <c r="Y240" s="339"/>
      <c r="Z240" s="787"/>
      <c r="AA240" s="788"/>
      <c r="AB240" s="787"/>
      <c r="AC240" s="788"/>
      <c r="AD240" s="787"/>
      <c r="AE240" s="788"/>
      <c r="AF240" s="330"/>
      <c r="AG240" s="812"/>
      <c r="AH240" s="813"/>
      <c r="AI240" s="812"/>
      <c r="AJ240" s="813"/>
      <c r="AK240" s="812"/>
      <c r="AL240" s="813"/>
      <c r="AM240" s="331"/>
      <c r="AN240" s="783">
        <f t="shared" si="240"/>
        <v>0</v>
      </c>
      <c r="AO240" s="784"/>
      <c r="AP240" s="783">
        <f t="shared" si="241"/>
        <v>0</v>
      </c>
      <c r="AQ240" s="784"/>
      <c r="AR240" s="783">
        <f t="shared" si="242"/>
        <v>0</v>
      </c>
      <c r="AS240" s="784"/>
      <c r="AT240" s="283">
        <f t="shared" si="243"/>
        <v>0</v>
      </c>
      <c r="AU240" s="834"/>
      <c r="AV240" s="835"/>
      <c r="AW240" s="834"/>
      <c r="AX240" s="835"/>
      <c r="AY240" s="834"/>
      <c r="AZ240" s="835"/>
      <c r="BA240" s="333"/>
      <c r="BB240" s="340">
        <f t="shared" si="236"/>
        <v>0</v>
      </c>
      <c r="BC240" s="340">
        <f t="shared" si="237"/>
        <v>0</v>
      </c>
      <c r="BD240" s="340">
        <f t="shared" si="238"/>
        <v>0</v>
      </c>
      <c r="BE240" s="301">
        <f t="shared" si="239"/>
        <v>0</v>
      </c>
    </row>
    <row r="241" spans="1:57" ht="15" customHeight="1">
      <c r="C241" s="71" t="s">
        <v>54</v>
      </c>
      <c r="D241" s="667"/>
      <c r="E241" s="66"/>
      <c r="F241" s="66"/>
      <c r="G241" s="66"/>
      <c r="H241" s="66"/>
      <c r="I241" s="66"/>
      <c r="J241" s="66"/>
      <c r="K241" s="66"/>
      <c r="L241" s="66"/>
      <c r="M241" s="66"/>
      <c r="N241" s="66"/>
      <c r="O241" s="597"/>
      <c r="P241" s="66"/>
      <c r="Q241" s="135"/>
      <c r="R241" s="64">
        <f t="shared" si="235"/>
        <v>1.1000000000000001</v>
      </c>
      <c r="S241" s="820"/>
      <c r="T241" s="833"/>
      <c r="U241" s="820"/>
      <c r="V241" s="833"/>
      <c r="W241" s="820"/>
      <c r="X241" s="833"/>
      <c r="Y241" s="339"/>
      <c r="Z241" s="787"/>
      <c r="AA241" s="788"/>
      <c r="AB241" s="787"/>
      <c r="AC241" s="788"/>
      <c r="AD241" s="787"/>
      <c r="AE241" s="788"/>
      <c r="AF241" s="330"/>
      <c r="AG241" s="812"/>
      <c r="AH241" s="813"/>
      <c r="AI241" s="812"/>
      <c r="AJ241" s="813"/>
      <c r="AK241" s="812"/>
      <c r="AL241" s="813"/>
      <c r="AM241" s="331"/>
      <c r="AN241" s="783">
        <f t="shared" si="240"/>
        <v>0</v>
      </c>
      <c r="AO241" s="784"/>
      <c r="AP241" s="783">
        <f t="shared" si="241"/>
        <v>0</v>
      </c>
      <c r="AQ241" s="784"/>
      <c r="AR241" s="783">
        <f t="shared" si="242"/>
        <v>0</v>
      </c>
      <c r="AS241" s="784"/>
      <c r="AT241" s="283">
        <f t="shared" si="243"/>
        <v>0</v>
      </c>
      <c r="AU241" s="834"/>
      <c r="AV241" s="835"/>
      <c r="AW241" s="834"/>
      <c r="AX241" s="835"/>
      <c r="AY241" s="834"/>
      <c r="AZ241" s="835"/>
      <c r="BA241" s="333"/>
      <c r="BB241" s="340">
        <f t="shared" si="236"/>
        <v>0</v>
      </c>
      <c r="BC241" s="340">
        <f t="shared" si="237"/>
        <v>0</v>
      </c>
      <c r="BD241" s="340">
        <f t="shared" si="238"/>
        <v>0</v>
      </c>
      <c r="BE241" s="301">
        <f t="shared" si="239"/>
        <v>0</v>
      </c>
    </row>
    <row r="242" spans="1:57" ht="15" customHeight="1">
      <c r="C242" s="133"/>
      <c r="D242" s="64"/>
      <c r="E242" s="47"/>
      <c r="F242" s="47"/>
      <c r="G242" s="47"/>
      <c r="H242" s="47"/>
      <c r="I242" s="47"/>
      <c r="J242" s="47"/>
      <c r="K242" s="47"/>
      <c r="L242" s="47"/>
      <c r="M242" s="47"/>
      <c r="N242" s="47"/>
      <c r="O242" s="627" t="s">
        <v>183</v>
      </c>
      <c r="P242" s="628"/>
      <c r="Q242" s="628"/>
      <c r="R242" s="629"/>
      <c r="S242" s="596"/>
      <c r="T242" s="595"/>
      <c r="U242" s="596"/>
      <c r="V242" s="595"/>
      <c r="W242" s="596"/>
      <c r="X242" s="595"/>
      <c r="Y242" s="138"/>
      <c r="Z242" s="596"/>
      <c r="AA242" s="595"/>
      <c r="AB242" s="596"/>
      <c r="AC242" s="595"/>
      <c r="AD242" s="596"/>
      <c r="AE242" s="595"/>
      <c r="AF242" s="138"/>
      <c r="AG242" s="596"/>
      <c r="AH242" s="595"/>
      <c r="AI242" s="596"/>
      <c r="AJ242" s="595"/>
      <c r="AK242" s="596"/>
      <c r="AL242" s="595"/>
      <c r="AM242" s="138"/>
      <c r="AN242" s="596">
        <f>SUM(AN222:AN241)</f>
        <v>0</v>
      </c>
      <c r="AO242" s="595"/>
      <c r="AP242" s="596">
        <f>SUM(AP222:AP241)</f>
        <v>0</v>
      </c>
      <c r="AQ242" s="595"/>
      <c r="AR242" s="596">
        <f>SUM(AR222:AR241)</f>
        <v>0</v>
      </c>
      <c r="AS242" s="595"/>
      <c r="AT242" s="138">
        <f>SUM(AN242:AS242)</f>
        <v>0</v>
      </c>
      <c r="AU242" s="596"/>
      <c r="AV242" s="595"/>
      <c r="AW242" s="596"/>
      <c r="AX242" s="595"/>
      <c r="AY242" s="596"/>
      <c r="AZ242" s="595"/>
      <c r="BA242" s="138"/>
      <c r="BB242" s="312">
        <f t="shared" ref="BB242:BD242" si="244">SUM(BB222:BB241)</f>
        <v>0</v>
      </c>
      <c r="BC242" s="312">
        <f t="shared" si="244"/>
        <v>0</v>
      </c>
      <c r="BD242" s="312">
        <f t="shared" si="244"/>
        <v>0</v>
      </c>
      <c r="BE242" s="312">
        <f t="shared" si="239"/>
        <v>0</v>
      </c>
    </row>
    <row r="243" spans="1:57" s="91" customFormat="1" ht="26.25" customHeight="1">
      <c r="A243" s="151">
        <v>2000</v>
      </c>
      <c r="B243" s="151"/>
      <c r="C243" s="800" t="str">
        <f>CONCATENATE(AU6," Travel")</f>
        <v>Dept #5 Travel</v>
      </c>
      <c r="D243" s="801"/>
      <c r="E243" s="635" t="s">
        <v>461</v>
      </c>
      <c r="F243" s="635"/>
      <c r="G243" s="635"/>
      <c r="H243" s="635"/>
      <c r="I243" s="635"/>
      <c r="J243" s="635"/>
      <c r="K243" s="635"/>
      <c r="L243" s="635"/>
      <c r="M243" s="635"/>
      <c r="N243" s="635"/>
      <c r="O243" s="99"/>
      <c r="P243" s="99"/>
      <c r="Q243" s="99"/>
      <c r="R243" s="153"/>
      <c r="S243" s="159"/>
      <c r="T243" s="239"/>
      <c r="U243" s="159"/>
      <c r="V243" s="239"/>
      <c r="W243" s="159"/>
      <c r="X243" s="239"/>
      <c r="Y243" s="129"/>
      <c r="Z243" s="159"/>
      <c r="AA243" s="239"/>
      <c r="AB243" s="159"/>
      <c r="AC243" s="239"/>
      <c r="AD243" s="159"/>
      <c r="AE243" s="239"/>
      <c r="AF243" s="129"/>
      <c r="AG243" s="159"/>
      <c r="AH243" s="239"/>
      <c r="AI243" s="159"/>
      <c r="AJ243" s="239"/>
      <c r="AK243" s="159"/>
      <c r="AL243" s="239"/>
      <c r="AM243" s="129"/>
      <c r="AN243" s="159"/>
      <c r="AO243" s="239"/>
      <c r="AP243" s="159"/>
      <c r="AQ243" s="239"/>
      <c r="AR243" s="159"/>
      <c r="AS243" s="239"/>
      <c r="AT243" s="129"/>
      <c r="AU243" s="159"/>
      <c r="AV243" s="239"/>
      <c r="AW243" s="159"/>
      <c r="AX243" s="239"/>
      <c r="AY243" s="159"/>
      <c r="AZ243" s="239"/>
      <c r="BA243" s="129"/>
      <c r="BB243" s="197"/>
      <c r="BC243" s="197"/>
      <c r="BD243" s="197"/>
      <c r="BE243" s="329"/>
    </row>
    <row r="244" spans="1:57" s="50" customFormat="1" ht="34.5" customHeight="1">
      <c r="A244" s="151"/>
      <c r="B244" s="72"/>
      <c r="C244" s="120" t="s">
        <v>53</v>
      </c>
      <c r="D244" s="73" t="s">
        <v>182</v>
      </c>
      <c r="E244" s="465" t="str">
        <f>AU7</f>
        <v>Year 1</v>
      </c>
      <c r="F244" s="465" t="str">
        <f>AW7</f>
        <v>Year 2</v>
      </c>
      <c r="G244" s="465" t="str">
        <f>AY7</f>
        <v>Year 3</v>
      </c>
      <c r="H244" s="77"/>
      <c r="I244" s="77"/>
      <c r="J244" s="77"/>
      <c r="K244" s="77"/>
      <c r="L244" s="77"/>
      <c r="M244" s="77"/>
      <c r="N244" s="77"/>
      <c r="O244" s="75" t="s">
        <v>371</v>
      </c>
      <c r="P244" s="75" t="s">
        <v>372</v>
      </c>
      <c r="Q244" s="75" t="s">
        <v>76</v>
      </c>
      <c r="R244" s="75" t="s">
        <v>352</v>
      </c>
      <c r="S244" s="159"/>
      <c r="T244" s="128"/>
      <c r="U244" s="160"/>
      <c r="V244" s="128"/>
      <c r="W244" s="160"/>
      <c r="X244" s="128"/>
      <c r="Y244" s="129"/>
      <c r="Z244" s="159"/>
      <c r="AA244" s="128"/>
      <c r="AB244" s="160"/>
      <c r="AC244" s="128"/>
      <c r="AD244" s="160"/>
      <c r="AE244" s="128"/>
      <c r="AF244" s="129"/>
      <c r="AG244" s="159"/>
      <c r="AH244" s="128"/>
      <c r="AI244" s="160"/>
      <c r="AJ244" s="128"/>
      <c r="AK244" s="160"/>
      <c r="AL244" s="128"/>
      <c r="AM244" s="129"/>
      <c r="AN244" s="159"/>
      <c r="AO244" s="128"/>
      <c r="AP244" s="160"/>
      <c r="AQ244" s="128"/>
      <c r="AR244" s="160"/>
      <c r="AS244" s="128"/>
      <c r="AT244" s="129"/>
      <c r="AU244" s="159"/>
      <c r="AV244" s="128"/>
      <c r="AW244" s="160"/>
      <c r="AX244" s="128"/>
      <c r="AY244" s="160"/>
      <c r="AZ244" s="128"/>
      <c r="BA244" s="129"/>
      <c r="BB244" s="271"/>
      <c r="BC244" s="271"/>
      <c r="BD244" s="271"/>
      <c r="BE244" s="271"/>
    </row>
    <row r="245" spans="1:57" s="50" customFormat="1" ht="15" customHeight="1">
      <c r="A245" s="72"/>
      <c r="B245" s="72"/>
      <c r="C245" s="71" t="s">
        <v>350</v>
      </c>
      <c r="D245" s="667" t="s">
        <v>373</v>
      </c>
      <c r="E245" s="66"/>
      <c r="F245" s="66"/>
      <c r="G245" s="66"/>
      <c r="H245" s="66"/>
      <c r="I245" s="66"/>
      <c r="J245" s="66"/>
      <c r="K245" s="66"/>
      <c r="L245" s="66"/>
      <c r="M245" s="66"/>
      <c r="N245" s="66"/>
      <c r="O245" s="597"/>
      <c r="P245" s="66"/>
      <c r="Q245" s="135"/>
      <c r="R245" s="64">
        <f t="shared" ref="R245:R264" si="245">VLOOKUP(C245,TravelIncrease,2,0)</f>
        <v>1.1000000000000001</v>
      </c>
      <c r="S245" s="820"/>
      <c r="T245" s="833"/>
      <c r="U245" s="820"/>
      <c r="V245" s="833"/>
      <c r="W245" s="820"/>
      <c r="X245" s="833"/>
      <c r="Y245" s="339"/>
      <c r="Z245" s="787"/>
      <c r="AA245" s="788"/>
      <c r="AB245" s="787"/>
      <c r="AC245" s="788"/>
      <c r="AD245" s="787"/>
      <c r="AE245" s="788"/>
      <c r="AF245" s="330"/>
      <c r="AG245" s="812"/>
      <c r="AH245" s="813"/>
      <c r="AI245" s="812"/>
      <c r="AJ245" s="813"/>
      <c r="AK245" s="812"/>
      <c r="AL245" s="813"/>
      <c r="AM245" s="331"/>
      <c r="AN245" s="781"/>
      <c r="AO245" s="782"/>
      <c r="AP245" s="781"/>
      <c r="AQ245" s="782"/>
      <c r="AR245" s="781"/>
      <c r="AS245" s="782"/>
      <c r="AT245" s="332"/>
      <c r="AU245" s="794">
        <f>$E245*$P245*$Q245</f>
        <v>0</v>
      </c>
      <c r="AV245" s="795"/>
      <c r="AW245" s="794">
        <f>$F245*$P245*$Q245*$R245</f>
        <v>0</v>
      </c>
      <c r="AX245" s="795"/>
      <c r="AY245" s="794">
        <f t="shared" ref="AY245:AY264" si="246">$G245*$P245*Q245*($R245^2)</f>
        <v>0</v>
      </c>
      <c r="AZ245" s="795"/>
      <c r="BA245" s="286">
        <f>SUM(AU245+AW245+AY245)</f>
        <v>0</v>
      </c>
      <c r="BB245" s="311">
        <f t="shared" ref="BB245:BB264" si="247">AU245</f>
        <v>0</v>
      </c>
      <c r="BC245" s="311">
        <f t="shared" ref="BC245:BC264" si="248">AW245</f>
        <v>0</v>
      </c>
      <c r="BD245" s="311">
        <f t="shared" ref="BD245:BD264" si="249">AY245</f>
        <v>0</v>
      </c>
      <c r="BE245" s="301">
        <f t="shared" ref="BE245:BE265" si="250">SUM(BB245:BD245)</f>
        <v>0</v>
      </c>
    </row>
    <row r="246" spans="1:57" s="50" customFormat="1" ht="15" customHeight="1">
      <c r="A246" s="72"/>
      <c r="B246" s="72"/>
      <c r="C246" s="71" t="s">
        <v>262</v>
      </c>
      <c r="D246" s="667"/>
      <c r="E246" s="66"/>
      <c r="F246" s="66"/>
      <c r="G246" s="66"/>
      <c r="H246" s="66"/>
      <c r="I246" s="66"/>
      <c r="J246" s="66"/>
      <c r="K246" s="66"/>
      <c r="L246" s="66"/>
      <c r="M246" s="66"/>
      <c r="N246" s="66"/>
      <c r="O246" s="597"/>
      <c r="P246" s="66"/>
      <c r="Q246" s="135"/>
      <c r="R246" s="64">
        <f t="shared" si="245"/>
        <v>1</v>
      </c>
      <c r="S246" s="820"/>
      <c r="T246" s="833"/>
      <c r="U246" s="820"/>
      <c r="V246" s="833"/>
      <c r="W246" s="820"/>
      <c r="X246" s="833"/>
      <c r="Y246" s="339"/>
      <c r="Z246" s="787"/>
      <c r="AA246" s="788"/>
      <c r="AB246" s="787"/>
      <c r="AC246" s="788"/>
      <c r="AD246" s="787"/>
      <c r="AE246" s="788"/>
      <c r="AF246" s="330"/>
      <c r="AG246" s="812"/>
      <c r="AH246" s="813"/>
      <c r="AI246" s="812"/>
      <c r="AJ246" s="813"/>
      <c r="AK246" s="812"/>
      <c r="AL246" s="813"/>
      <c r="AM246" s="331"/>
      <c r="AN246" s="781"/>
      <c r="AO246" s="782"/>
      <c r="AP246" s="781"/>
      <c r="AQ246" s="782"/>
      <c r="AR246" s="781"/>
      <c r="AS246" s="782"/>
      <c r="AT246" s="332"/>
      <c r="AU246" s="794">
        <f t="shared" ref="AU246:AU264" si="251">$E246*$P246*$Q246</f>
        <v>0</v>
      </c>
      <c r="AV246" s="795"/>
      <c r="AW246" s="794">
        <f t="shared" ref="AW246:AW264" si="252">$F246*$P246*$Q246*$R246</f>
        <v>0</v>
      </c>
      <c r="AX246" s="795"/>
      <c r="AY246" s="794">
        <f t="shared" si="246"/>
        <v>0</v>
      </c>
      <c r="AZ246" s="795"/>
      <c r="BA246" s="286">
        <f t="shared" ref="BA246:BA264" si="253">SUM(AU246+AW246+AY246)</f>
        <v>0</v>
      </c>
      <c r="BB246" s="311">
        <f t="shared" si="247"/>
        <v>0</v>
      </c>
      <c r="BC246" s="311">
        <f t="shared" si="248"/>
        <v>0</v>
      </c>
      <c r="BD246" s="311">
        <f t="shared" si="249"/>
        <v>0</v>
      </c>
      <c r="BE246" s="301">
        <f t="shared" si="250"/>
        <v>0</v>
      </c>
    </row>
    <row r="247" spans="1:57" s="50" customFormat="1" ht="15" customHeight="1">
      <c r="A247" s="72"/>
      <c r="B247" s="72"/>
      <c r="C247" s="71" t="s">
        <v>28</v>
      </c>
      <c r="D247" s="667"/>
      <c r="E247" s="66"/>
      <c r="F247" s="66"/>
      <c r="G247" s="66"/>
      <c r="H247" s="66"/>
      <c r="I247" s="66"/>
      <c r="J247" s="66"/>
      <c r="K247" s="66"/>
      <c r="L247" s="66"/>
      <c r="M247" s="66"/>
      <c r="N247" s="66"/>
      <c r="O247" s="597"/>
      <c r="P247" s="66"/>
      <c r="Q247" s="135"/>
      <c r="R247" s="64">
        <f t="shared" si="245"/>
        <v>1</v>
      </c>
      <c r="S247" s="820"/>
      <c r="T247" s="833"/>
      <c r="U247" s="820"/>
      <c r="V247" s="833"/>
      <c r="W247" s="820"/>
      <c r="X247" s="833"/>
      <c r="Y247" s="339"/>
      <c r="Z247" s="787"/>
      <c r="AA247" s="788"/>
      <c r="AB247" s="787"/>
      <c r="AC247" s="788"/>
      <c r="AD247" s="787"/>
      <c r="AE247" s="788"/>
      <c r="AF247" s="330"/>
      <c r="AG247" s="812"/>
      <c r="AH247" s="813"/>
      <c r="AI247" s="812"/>
      <c r="AJ247" s="813"/>
      <c r="AK247" s="812"/>
      <c r="AL247" s="813"/>
      <c r="AM247" s="331"/>
      <c r="AN247" s="781"/>
      <c r="AO247" s="782"/>
      <c r="AP247" s="781"/>
      <c r="AQ247" s="782"/>
      <c r="AR247" s="781"/>
      <c r="AS247" s="782"/>
      <c r="AT247" s="332"/>
      <c r="AU247" s="794">
        <f t="shared" si="251"/>
        <v>0</v>
      </c>
      <c r="AV247" s="795"/>
      <c r="AW247" s="794">
        <f t="shared" si="252"/>
        <v>0</v>
      </c>
      <c r="AX247" s="795"/>
      <c r="AY247" s="794">
        <f t="shared" si="246"/>
        <v>0</v>
      </c>
      <c r="AZ247" s="795"/>
      <c r="BA247" s="286">
        <f t="shared" si="253"/>
        <v>0</v>
      </c>
      <c r="BB247" s="311">
        <f t="shared" si="247"/>
        <v>0</v>
      </c>
      <c r="BC247" s="311">
        <f t="shared" si="248"/>
        <v>0</v>
      </c>
      <c r="BD247" s="311">
        <f t="shared" si="249"/>
        <v>0</v>
      </c>
      <c r="BE247" s="301">
        <f t="shared" si="250"/>
        <v>0</v>
      </c>
    </row>
    <row r="248" spans="1:57" s="50" customFormat="1" ht="15" customHeight="1">
      <c r="A248" s="72"/>
      <c r="B248" s="72"/>
      <c r="C248" s="71" t="s">
        <v>54</v>
      </c>
      <c r="D248" s="667"/>
      <c r="E248" s="66"/>
      <c r="F248" s="66"/>
      <c r="G248" s="66"/>
      <c r="H248" s="66"/>
      <c r="I248" s="66"/>
      <c r="J248" s="66"/>
      <c r="K248" s="66"/>
      <c r="L248" s="66"/>
      <c r="M248" s="66"/>
      <c r="N248" s="66"/>
      <c r="O248" s="597"/>
      <c r="P248" s="66"/>
      <c r="Q248" s="135"/>
      <c r="R248" s="64">
        <f t="shared" si="245"/>
        <v>1.1000000000000001</v>
      </c>
      <c r="S248" s="820"/>
      <c r="T248" s="833"/>
      <c r="U248" s="820"/>
      <c r="V248" s="833"/>
      <c r="W248" s="820"/>
      <c r="X248" s="833"/>
      <c r="Y248" s="339"/>
      <c r="Z248" s="787"/>
      <c r="AA248" s="788"/>
      <c r="AB248" s="787"/>
      <c r="AC248" s="788"/>
      <c r="AD248" s="787"/>
      <c r="AE248" s="788"/>
      <c r="AF248" s="330"/>
      <c r="AG248" s="812"/>
      <c r="AH248" s="813"/>
      <c r="AI248" s="812"/>
      <c r="AJ248" s="813"/>
      <c r="AK248" s="812"/>
      <c r="AL248" s="813"/>
      <c r="AM248" s="331"/>
      <c r="AN248" s="781"/>
      <c r="AO248" s="782"/>
      <c r="AP248" s="781"/>
      <c r="AQ248" s="782"/>
      <c r="AR248" s="781"/>
      <c r="AS248" s="782"/>
      <c r="AT248" s="332"/>
      <c r="AU248" s="794">
        <f t="shared" si="251"/>
        <v>0</v>
      </c>
      <c r="AV248" s="795"/>
      <c r="AW248" s="794">
        <f t="shared" si="252"/>
        <v>0</v>
      </c>
      <c r="AX248" s="795"/>
      <c r="AY248" s="794">
        <f t="shared" si="246"/>
        <v>0</v>
      </c>
      <c r="AZ248" s="795"/>
      <c r="BA248" s="286">
        <f t="shared" si="253"/>
        <v>0</v>
      </c>
      <c r="BB248" s="311">
        <f t="shared" si="247"/>
        <v>0</v>
      </c>
      <c r="BC248" s="311">
        <f t="shared" si="248"/>
        <v>0</v>
      </c>
      <c r="BD248" s="311">
        <f t="shared" si="249"/>
        <v>0</v>
      </c>
      <c r="BE248" s="301">
        <f t="shared" si="250"/>
        <v>0</v>
      </c>
    </row>
    <row r="249" spans="1:57" s="50" customFormat="1" ht="15" customHeight="1">
      <c r="A249" s="72"/>
      <c r="B249" s="72"/>
      <c r="C249" s="71" t="s">
        <v>350</v>
      </c>
      <c r="D249" s="667" t="s">
        <v>373</v>
      </c>
      <c r="E249" s="66"/>
      <c r="F249" s="66"/>
      <c r="G249" s="66"/>
      <c r="H249" s="66"/>
      <c r="I249" s="66"/>
      <c r="J249" s="66"/>
      <c r="K249" s="66"/>
      <c r="L249" s="66"/>
      <c r="M249" s="66"/>
      <c r="N249" s="66"/>
      <c r="O249" s="597"/>
      <c r="P249" s="66"/>
      <c r="Q249" s="135"/>
      <c r="R249" s="64">
        <f t="shared" si="245"/>
        <v>1.1000000000000001</v>
      </c>
      <c r="S249" s="820"/>
      <c r="T249" s="833"/>
      <c r="U249" s="820"/>
      <c r="V249" s="833"/>
      <c r="W249" s="820"/>
      <c r="X249" s="833"/>
      <c r="Y249" s="339"/>
      <c r="Z249" s="787"/>
      <c r="AA249" s="788"/>
      <c r="AB249" s="787"/>
      <c r="AC249" s="788"/>
      <c r="AD249" s="787"/>
      <c r="AE249" s="788"/>
      <c r="AF249" s="330"/>
      <c r="AG249" s="812"/>
      <c r="AH249" s="813"/>
      <c r="AI249" s="812"/>
      <c r="AJ249" s="813"/>
      <c r="AK249" s="812"/>
      <c r="AL249" s="813"/>
      <c r="AM249" s="331"/>
      <c r="AN249" s="781"/>
      <c r="AO249" s="782"/>
      <c r="AP249" s="781"/>
      <c r="AQ249" s="782"/>
      <c r="AR249" s="781"/>
      <c r="AS249" s="782"/>
      <c r="AT249" s="332"/>
      <c r="AU249" s="794">
        <f t="shared" si="251"/>
        <v>0</v>
      </c>
      <c r="AV249" s="795"/>
      <c r="AW249" s="794">
        <f t="shared" si="252"/>
        <v>0</v>
      </c>
      <c r="AX249" s="795"/>
      <c r="AY249" s="794">
        <f t="shared" si="246"/>
        <v>0</v>
      </c>
      <c r="AZ249" s="795"/>
      <c r="BA249" s="286">
        <f t="shared" si="253"/>
        <v>0</v>
      </c>
      <c r="BB249" s="311">
        <f t="shared" si="247"/>
        <v>0</v>
      </c>
      <c r="BC249" s="311">
        <f t="shared" si="248"/>
        <v>0</v>
      </c>
      <c r="BD249" s="311">
        <f t="shared" si="249"/>
        <v>0</v>
      </c>
      <c r="BE249" s="301">
        <f t="shared" si="250"/>
        <v>0</v>
      </c>
    </row>
    <row r="250" spans="1:57" s="50" customFormat="1" ht="15" customHeight="1">
      <c r="A250" s="72"/>
      <c r="B250" s="72"/>
      <c r="C250" s="71" t="s">
        <v>262</v>
      </c>
      <c r="D250" s="667"/>
      <c r="E250" s="66"/>
      <c r="F250" s="66"/>
      <c r="G250" s="66"/>
      <c r="H250" s="66"/>
      <c r="I250" s="66"/>
      <c r="J250" s="66"/>
      <c r="K250" s="66"/>
      <c r="L250" s="66"/>
      <c r="M250" s="66"/>
      <c r="N250" s="66"/>
      <c r="O250" s="597"/>
      <c r="P250" s="66"/>
      <c r="Q250" s="135"/>
      <c r="R250" s="64">
        <f t="shared" si="245"/>
        <v>1</v>
      </c>
      <c r="S250" s="820"/>
      <c r="T250" s="833"/>
      <c r="U250" s="820"/>
      <c r="V250" s="833"/>
      <c r="W250" s="820"/>
      <c r="X250" s="833"/>
      <c r="Y250" s="339"/>
      <c r="Z250" s="787"/>
      <c r="AA250" s="788"/>
      <c r="AB250" s="787"/>
      <c r="AC250" s="788"/>
      <c r="AD250" s="787"/>
      <c r="AE250" s="788"/>
      <c r="AF250" s="330"/>
      <c r="AG250" s="812"/>
      <c r="AH250" s="813"/>
      <c r="AI250" s="812"/>
      <c r="AJ250" s="813"/>
      <c r="AK250" s="812"/>
      <c r="AL250" s="813"/>
      <c r="AM250" s="331"/>
      <c r="AN250" s="781"/>
      <c r="AO250" s="782"/>
      <c r="AP250" s="781"/>
      <c r="AQ250" s="782"/>
      <c r="AR250" s="781"/>
      <c r="AS250" s="782"/>
      <c r="AT250" s="332"/>
      <c r="AU250" s="794">
        <f t="shared" si="251"/>
        <v>0</v>
      </c>
      <c r="AV250" s="795"/>
      <c r="AW250" s="794">
        <f t="shared" si="252"/>
        <v>0</v>
      </c>
      <c r="AX250" s="795"/>
      <c r="AY250" s="794">
        <f t="shared" si="246"/>
        <v>0</v>
      </c>
      <c r="AZ250" s="795"/>
      <c r="BA250" s="286">
        <f t="shared" si="253"/>
        <v>0</v>
      </c>
      <c r="BB250" s="311">
        <f t="shared" si="247"/>
        <v>0</v>
      </c>
      <c r="BC250" s="311">
        <f t="shared" si="248"/>
        <v>0</v>
      </c>
      <c r="BD250" s="311">
        <f t="shared" si="249"/>
        <v>0</v>
      </c>
      <c r="BE250" s="301">
        <f t="shared" si="250"/>
        <v>0</v>
      </c>
    </row>
    <row r="251" spans="1:57" s="50" customFormat="1" ht="15" customHeight="1">
      <c r="A251" s="72"/>
      <c r="B251" s="72"/>
      <c r="C251" s="71" t="s">
        <v>28</v>
      </c>
      <c r="D251" s="667"/>
      <c r="E251" s="66"/>
      <c r="F251" s="66"/>
      <c r="G251" s="66"/>
      <c r="H251" s="66"/>
      <c r="I251" s="66"/>
      <c r="J251" s="66"/>
      <c r="K251" s="66"/>
      <c r="L251" s="66"/>
      <c r="M251" s="66"/>
      <c r="N251" s="66"/>
      <c r="O251" s="597"/>
      <c r="P251" s="66"/>
      <c r="Q251" s="135"/>
      <c r="R251" s="64">
        <f t="shared" si="245"/>
        <v>1</v>
      </c>
      <c r="S251" s="820"/>
      <c r="T251" s="833"/>
      <c r="U251" s="820"/>
      <c r="V251" s="833"/>
      <c r="W251" s="820"/>
      <c r="X251" s="833"/>
      <c r="Y251" s="339"/>
      <c r="Z251" s="787"/>
      <c r="AA251" s="788"/>
      <c r="AB251" s="787"/>
      <c r="AC251" s="788"/>
      <c r="AD251" s="787"/>
      <c r="AE251" s="788"/>
      <c r="AF251" s="330"/>
      <c r="AG251" s="812"/>
      <c r="AH251" s="813"/>
      <c r="AI251" s="812"/>
      <c r="AJ251" s="813"/>
      <c r="AK251" s="812"/>
      <c r="AL251" s="813"/>
      <c r="AM251" s="331"/>
      <c r="AN251" s="781"/>
      <c r="AO251" s="782"/>
      <c r="AP251" s="781"/>
      <c r="AQ251" s="782"/>
      <c r="AR251" s="781"/>
      <c r="AS251" s="782"/>
      <c r="AT251" s="332"/>
      <c r="AU251" s="794">
        <f t="shared" si="251"/>
        <v>0</v>
      </c>
      <c r="AV251" s="795"/>
      <c r="AW251" s="794">
        <f t="shared" si="252"/>
        <v>0</v>
      </c>
      <c r="AX251" s="795"/>
      <c r="AY251" s="794">
        <f t="shared" si="246"/>
        <v>0</v>
      </c>
      <c r="AZ251" s="795"/>
      <c r="BA251" s="286">
        <f t="shared" si="253"/>
        <v>0</v>
      </c>
      <c r="BB251" s="311">
        <f t="shared" si="247"/>
        <v>0</v>
      </c>
      <c r="BC251" s="311">
        <f t="shared" si="248"/>
        <v>0</v>
      </c>
      <c r="BD251" s="311">
        <f t="shared" si="249"/>
        <v>0</v>
      </c>
      <c r="BE251" s="301">
        <f t="shared" si="250"/>
        <v>0</v>
      </c>
    </row>
    <row r="252" spans="1:57" s="50" customFormat="1" ht="15" customHeight="1">
      <c r="A252" s="72"/>
      <c r="B252" s="72"/>
      <c r="C252" s="71" t="s">
        <v>54</v>
      </c>
      <c r="D252" s="667"/>
      <c r="E252" s="66"/>
      <c r="F252" s="66"/>
      <c r="G252" s="66"/>
      <c r="H252" s="66"/>
      <c r="I252" s="66"/>
      <c r="J252" s="66"/>
      <c r="K252" s="66"/>
      <c r="L252" s="66"/>
      <c r="M252" s="66"/>
      <c r="N252" s="66"/>
      <c r="O252" s="597"/>
      <c r="P252" s="66"/>
      <c r="Q252" s="135"/>
      <c r="R252" s="64">
        <f t="shared" si="245"/>
        <v>1.1000000000000001</v>
      </c>
      <c r="S252" s="820"/>
      <c r="T252" s="833"/>
      <c r="U252" s="820"/>
      <c r="V252" s="833"/>
      <c r="W252" s="820"/>
      <c r="X252" s="833"/>
      <c r="Y252" s="339"/>
      <c r="Z252" s="787"/>
      <c r="AA252" s="788"/>
      <c r="AB252" s="787"/>
      <c r="AC252" s="788"/>
      <c r="AD252" s="787"/>
      <c r="AE252" s="788"/>
      <c r="AF252" s="330"/>
      <c r="AG252" s="812"/>
      <c r="AH252" s="813"/>
      <c r="AI252" s="812"/>
      <c r="AJ252" s="813"/>
      <c r="AK252" s="812"/>
      <c r="AL252" s="813"/>
      <c r="AM252" s="331"/>
      <c r="AN252" s="781"/>
      <c r="AO252" s="782"/>
      <c r="AP252" s="781"/>
      <c r="AQ252" s="782"/>
      <c r="AR252" s="781"/>
      <c r="AS252" s="782"/>
      <c r="AT252" s="332"/>
      <c r="AU252" s="794">
        <f t="shared" si="251"/>
        <v>0</v>
      </c>
      <c r="AV252" s="795"/>
      <c r="AW252" s="794">
        <f t="shared" si="252"/>
        <v>0</v>
      </c>
      <c r="AX252" s="795"/>
      <c r="AY252" s="794">
        <f t="shared" si="246"/>
        <v>0</v>
      </c>
      <c r="AZ252" s="795"/>
      <c r="BA252" s="286">
        <f t="shared" si="253"/>
        <v>0</v>
      </c>
      <c r="BB252" s="311">
        <f t="shared" si="247"/>
        <v>0</v>
      </c>
      <c r="BC252" s="311">
        <f t="shared" si="248"/>
        <v>0</v>
      </c>
      <c r="BD252" s="311">
        <f t="shared" si="249"/>
        <v>0</v>
      </c>
      <c r="BE252" s="301">
        <f t="shared" si="250"/>
        <v>0</v>
      </c>
    </row>
    <row r="253" spans="1:57" s="50" customFormat="1" ht="15" customHeight="1">
      <c r="A253" s="72"/>
      <c r="B253" s="72"/>
      <c r="C253" s="71" t="s">
        <v>350</v>
      </c>
      <c r="D253" s="667" t="s">
        <v>373</v>
      </c>
      <c r="E253" s="66"/>
      <c r="F253" s="66"/>
      <c r="G253" s="66"/>
      <c r="H253" s="66"/>
      <c r="I253" s="66"/>
      <c r="J253" s="66"/>
      <c r="K253" s="66"/>
      <c r="L253" s="66"/>
      <c r="M253" s="66"/>
      <c r="N253" s="66"/>
      <c r="O253" s="597"/>
      <c r="P253" s="66"/>
      <c r="Q253" s="135"/>
      <c r="R253" s="64">
        <f t="shared" si="245"/>
        <v>1.1000000000000001</v>
      </c>
      <c r="S253" s="820"/>
      <c r="T253" s="833"/>
      <c r="U253" s="820"/>
      <c r="V253" s="833"/>
      <c r="W253" s="820"/>
      <c r="X253" s="833"/>
      <c r="Y253" s="339"/>
      <c r="Z253" s="787"/>
      <c r="AA253" s="788"/>
      <c r="AB253" s="787"/>
      <c r="AC253" s="788"/>
      <c r="AD253" s="787"/>
      <c r="AE253" s="788"/>
      <c r="AF253" s="330"/>
      <c r="AG253" s="812"/>
      <c r="AH253" s="813"/>
      <c r="AI253" s="812"/>
      <c r="AJ253" s="813"/>
      <c r="AK253" s="812"/>
      <c r="AL253" s="813"/>
      <c r="AM253" s="331"/>
      <c r="AN253" s="781"/>
      <c r="AO253" s="782"/>
      <c r="AP253" s="781"/>
      <c r="AQ253" s="782"/>
      <c r="AR253" s="781"/>
      <c r="AS253" s="782"/>
      <c r="AT253" s="332"/>
      <c r="AU253" s="794">
        <f t="shared" si="251"/>
        <v>0</v>
      </c>
      <c r="AV253" s="795"/>
      <c r="AW253" s="794">
        <f t="shared" si="252"/>
        <v>0</v>
      </c>
      <c r="AX253" s="795"/>
      <c r="AY253" s="794">
        <f t="shared" si="246"/>
        <v>0</v>
      </c>
      <c r="AZ253" s="795"/>
      <c r="BA253" s="286">
        <f t="shared" si="253"/>
        <v>0</v>
      </c>
      <c r="BB253" s="311">
        <f t="shared" si="247"/>
        <v>0</v>
      </c>
      <c r="BC253" s="311">
        <f t="shared" si="248"/>
        <v>0</v>
      </c>
      <c r="BD253" s="311">
        <f t="shared" si="249"/>
        <v>0</v>
      </c>
      <c r="BE253" s="301">
        <f t="shared" si="250"/>
        <v>0</v>
      </c>
    </row>
    <row r="254" spans="1:57" s="50" customFormat="1" ht="15" customHeight="1">
      <c r="A254" s="72"/>
      <c r="B254" s="72"/>
      <c r="C254" s="71" t="s">
        <v>262</v>
      </c>
      <c r="D254" s="667"/>
      <c r="E254" s="66"/>
      <c r="F254" s="66"/>
      <c r="G254" s="66"/>
      <c r="H254" s="66"/>
      <c r="I254" s="66"/>
      <c r="J254" s="66"/>
      <c r="K254" s="66"/>
      <c r="L254" s="66"/>
      <c r="M254" s="66"/>
      <c r="N254" s="66"/>
      <c r="O254" s="597"/>
      <c r="P254" s="66"/>
      <c r="Q254" s="135"/>
      <c r="R254" s="64">
        <f t="shared" si="245"/>
        <v>1</v>
      </c>
      <c r="S254" s="820"/>
      <c r="T254" s="833"/>
      <c r="U254" s="820"/>
      <c r="V254" s="833"/>
      <c r="W254" s="820"/>
      <c r="X254" s="833"/>
      <c r="Y254" s="339"/>
      <c r="Z254" s="787"/>
      <c r="AA254" s="788"/>
      <c r="AB254" s="787"/>
      <c r="AC254" s="788"/>
      <c r="AD254" s="787"/>
      <c r="AE254" s="788"/>
      <c r="AF254" s="330"/>
      <c r="AG254" s="812"/>
      <c r="AH254" s="813"/>
      <c r="AI254" s="812"/>
      <c r="AJ254" s="813"/>
      <c r="AK254" s="812"/>
      <c r="AL254" s="813"/>
      <c r="AM254" s="331"/>
      <c r="AN254" s="781"/>
      <c r="AO254" s="782"/>
      <c r="AP254" s="781"/>
      <c r="AQ254" s="782"/>
      <c r="AR254" s="781"/>
      <c r="AS254" s="782"/>
      <c r="AT254" s="332"/>
      <c r="AU254" s="794">
        <f t="shared" si="251"/>
        <v>0</v>
      </c>
      <c r="AV254" s="795"/>
      <c r="AW254" s="794">
        <f t="shared" si="252"/>
        <v>0</v>
      </c>
      <c r="AX254" s="795"/>
      <c r="AY254" s="794">
        <f t="shared" si="246"/>
        <v>0</v>
      </c>
      <c r="AZ254" s="795"/>
      <c r="BA254" s="286">
        <f t="shared" si="253"/>
        <v>0</v>
      </c>
      <c r="BB254" s="311">
        <f t="shared" si="247"/>
        <v>0</v>
      </c>
      <c r="BC254" s="311">
        <f t="shared" si="248"/>
        <v>0</v>
      </c>
      <c r="BD254" s="311">
        <f t="shared" si="249"/>
        <v>0</v>
      </c>
      <c r="BE254" s="301">
        <f t="shared" si="250"/>
        <v>0</v>
      </c>
    </row>
    <row r="255" spans="1:57" s="50" customFormat="1" ht="15" customHeight="1">
      <c r="A255" s="72"/>
      <c r="B255" s="72"/>
      <c r="C255" s="71" t="s">
        <v>28</v>
      </c>
      <c r="D255" s="667"/>
      <c r="E255" s="66"/>
      <c r="F255" s="66"/>
      <c r="G255" s="66"/>
      <c r="H255" s="66"/>
      <c r="I255" s="66"/>
      <c r="J255" s="66"/>
      <c r="K255" s="66"/>
      <c r="L255" s="66"/>
      <c r="M255" s="66"/>
      <c r="N255" s="66"/>
      <c r="O255" s="597"/>
      <c r="P255" s="66"/>
      <c r="Q255" s="135"/>
      <c r="R255" s="64">
        <f t="shared" si="245"/>
        <v>1</v>
      </c>
      <c r="S255" s="820"/>
      <c r="T255" s="833"/>
      <c r="U255" s="820"/>
      <c r="V255" s="833"/>
      <c r="W255" s="820"/>
      <c r="X255" s="833"/>
      <c r="Y255" s="339"/>
      <c r="Z255" s="787"/>
      <c r="AA255" s="788"/>
      <c r="AB255" s="787"/>
      <c r="AC255" s="788"/>
      <c r="AD255" s="787"/>
      <c r="AE255" s="788"/>
      <c r="AF255" s="330"/>
      <c r="AG255" s="812"/>
      <c r="AH255" s="813"/>
      <c r="AI255" s="812"/>
      <c r="AJ255" s="813"/>
      <c r="AK255" s="812"/>
      <c r="AL255" s="813"/>
      <c r="AM255" s="331"/>
      <c r="AN255" s="781"/>
      <c r="AO255" s="782"/>
      <c r="AP255" s="781"/>
      <c r="AQ255" s="782"/>
      <c r="AR255" s="781"/>
      <c r="AS255" s="782"/>
      <c r="AT255" s="332"/>
      <c r="AU255" s="794">
        <f t="shared" si="251"/>
        <v>0</v>
      </c>
      <c r="AV255" s="795"/>
      <c r="AW255" s="794">
        <f t="shared" si="252"/>
        <v>0</v>
      </c>
      <c r="AX255" s="795"/>
      <c r="AY255" s="794">
        <f t="shared" si="246"/>
        <v>0</v>
      </c>
      <c r="AZ255" s="795"/>
      <c r="BA255" s="286">
        <f t="shared" si="253"/>
        <v>0</v>
      </c>
      <c r="BB255" s="311">
        <f t="shared" si="247"/>
        <v>0</v>
      </c>
      <c r="BC255" s="311">
        <f t="shared" si="248"/>
        <v>0</v>
      </c>
      <c r="BD255" s="311">
        <f t="shared" si="249"/>
        <v>0</v>
      </c>
      <c r="BE255" s="301">
        <f t="shared" si="250"/>
        <v>0</v>
      </c>
    </row>
    <row r="256" spans="1:57" s="50" customFormat="1" ht="15" customHeight="1">
      <c r="A256" s="72"/>
      <c r="B256" s="72"/>
      <c r="C256" s="71" t="s">
        <v>54</v>
      </c>
      <c r="D256" s="667"/>
      <c r="E256" s="66"/>
      <c r="F256" s="66"/>
      <c r="G256" s="66"/>
      <c r="H256" s="66"/>
      <c r="I256" s="66"/>
      <c r="J256" s="66"/>
      <c r="K256" s="66"/>
      <c r="L256" s="66"/>
      <c r="M256" s="66"/>
      <c r="N256" s="66"/>
      <c r="O256" s="597"/>
      <c r="P256" s="66"/>
      <c r="Q256" s="135"/>
      <c r="R256" s="64">
        <f t="shared" si="245"/>
        <v>1.1000000000000001</v>
      </c>
      <c r="S256" s="820"/>
      <c r="T256" s="833"/>
      <c r="U256" s="820"/>
      <c r="V256" s="833"/>
      <c r="W256" s="820"/>
      <c r="X256" s="833"/>
      <c r="Y256" s="339"/>
      <c r="Z256" s="787"/>
      <c r="AA256" s="788"/>
      <c r="AB256" s="787"/>
      <c r="AC256" s="788"/>
      <c r="AD256" s="787"/>
      <c r="AE256" s="788"/>
      <c r="AF256" s="330"/>
      <c r="AG256" s="812"/>
      <c r="AH256" s="813"/>
      <c r="AI256" s="812"/>
      <c r="AJ256" s="813"/>
      <c r="AK256" s="812"/>
      <c r="AL256" s="813"/>
      <c r="AM256" s="331"/>
      <c r="AN256" s="781"/>
      <c r="AO256" s="782"/>
      <c r="AP256" s="781"/>
      <c r="AQ256" s="782"/>
      <c r="AR256" s="781"/>
      <c r="AS256" s="782"/>
      <c r="AT256" s="332"/>
      <c r="AU256" s="794">
        <f t="shared" si="251"/>
        <v>0</v>
      </c>
      <c r="AV256" s="795"/>
      <c r="AW256" s="794">
        <f t="shared" si="252"/>
        <v>0</v>
      </c>
      <c r="AX256" s="795"/>
      <c r="AY256" s="794">
        <f t="shared" si="246"/>
        <v>0</v>
      </c>
      <c r="AZ256" s="795"/>
      <c r="BA256" s="286">
        <f t="shared" si="253"/>
        <v>0</v>
      </c>
      <c r="BB256" s="311">
        <f t="shared" si="247"/>
        <v>0</v>
      </c>
      <c r="BC256" s="311">
        <f t="shared" si="248"/>
        <v>0</v>
      </c>
      <c r="BD256" s="311">
        <f t="shared" si="249"/>
        <v>0</v>
      </c>
      <c r="BE256" s="301">
        <f t="shared" si="250"/>
        <v>0</v>
      </c>
    </row>
    <row r="257" spans="1:57" s="50" customFormat="1" ht="15" customHeight="1">
      <c r="A257" s="72"/>
      <c r="B257" s="72"/>
      <c r="C257" s="71" t="s">
        <v>350</v>
      </c>
      <c r="D257" s="667" t="s">
        <v>373</v>
      </c>
      <c r="E257" s="66"/>
      <c r="F257" s="66"/>
      <c r="G257" s="66"/>
      <c r="H257" s="66"/>
      <c r="I257" s="66"/>
      <c r="J257" s="66"/>
      <c r="K257" s="66"/>
      <c r="L257" s="66"/>
      <c r="M257" s="66"/>
      <c r="N257" s="66"/>
      <c r="O257" s="597"/>
      <c r="P257" s="66"/>
      <c r="Q257" s="135"/>
      <c r="R257" s="64">
        <f t="shared" si="245"/>
        <v>1.1000000000000001</v>
      </c>
      <c r="S257" s="820"/>
      <c r="T257" s="833"/>
      <c r="U257" s="820"/>
      <c r="V257" s="833"/>
      <c r="W257" s="820"/>
      <c r="X257" s="833"/>
      <c r="Y257" s="339"/>
      <c r="Z257" s="787"/>
      <c r="AA257" s="788"/>
      <c r="AB257" s="787"/>
      <c r="AC257" s="788"/>
      <c r="AD257" s="787"/>
      <c r="AE257" s="788"/>
      <c r="AF257" s="330"/>
      <c r="AG257" s="812"/>
      <c r="AH257" s="813"/>
      <c r="AI257" s="812"/>
      <c r="AJ257" s="813"/>
      <c r="AK257" s="812"/>
      <c r="AL257" s="813"/>
      <c r="AM257" s="331"/>
      <c r="AN257" s="781"/>
      <c r="AO257" s="782"/>
      <c r="AP257" s="781"/>
      <c r="AQ257" s="782"/>
      <c r="AR257" s="781"/>
      <c r="AS257" s="782"/>
      <c r="AT257" s="332"/>
      <c r="AU257" s="794">
        <f t="shared" si="251"/>
        <v>0</v>
      </c>
      <c r="AV257" s="795"/>
      <c r="AW257" s="794">
        <f t="shared" si="252"/>
        <v>0</v>
      </c>
      <c r="AX257" s="795"/>
      <c r="AY257" s="794">
        <f t="shared" si="246"/>
        <v>0</v>
      </c>
      <c r="AZ257" s="795"/>
      <c r="BA257" s="286">
        <f t="shared" si="253"/>
        <v>0</v>
      </c>
      <c r="BB257" s="311">
        <f t="shared" si="247"/>
        <v>0</v>
      </c>
      <c r="BC257" s="311">
        <f t="shared" si="248"/>
        <v>0</v>
      </c>
      <c r="BD257" s="311">
        <f t="shared" si="249"/>
        <v>0</v>
      </c>
      <c r="BE257" s="301">
        <f t="shared" si="250"/>
        <v>0</v>
      </c>
    </row>
    <row r="258" spans="1:57" s="50" customFormat="1" ht="15" customHeight="1">
      <c r="A258" s="72"/>
      <c r="B258" s="72"/>
      <c r="C258" s="71" t="s">
        <v>262</v>
      </c>
      <c r="D258" s="667"/>
      <c r="E258" s="66"/>
      <c r="F258" s="66"/>
      <c r="G258" s="66"/>
      <c r="H258" s="66"/>
      <c r="I258" s="66"/>
      <c r="J258" s="66"/>
      <c r="K258" s="66"/>
      <c r="L258" s="66"/>
      <c r="M258" s="66"/>
      <c r="N258" s="66"/>
      <c r="O258" s="597"/>
      <c r="P258" s="66"/>
      <c r="Q258" s="135"/>
      <c r="R258" s="64">
        <f t="shared" si="245"/>
        <v>1</v>
      </c>
      <c r="S258" s="820"/>
      <c r="T258" s="833"/>
      <c r="U258" s="820"/>
      <c r="V258" s="833"/>
      <c r="W258" s="820"/>
      <c r="X258" s="833"/>
      <c r="Y258" s="339"/>
      <c r="Z258" s="787"/>
      <c r="AA258" s="788"/>
      <c r="AB258" s="787"/>
      <c r="AC258" s="788"/>
      <c r="AD258" s="787"/>
      <c r="AE258" s="788"/>
      <c r="AF258" s="330"/>
      <c r="AG258" s="812"/>
      <c r="AH258" s="813"/>
      <c r="AI258" s="812"/>
      <c r="AJ258" s="813"/>
      <c r="AK258" s="812"/>
      <c r="AL258" s="813"/>
      <c r="AM258" s="331"/>
      <c r="AN258" s="781"/>
      <c r="AO258" s="782"/>
      <c r="AP258" s="781"/>
      <c r="AQ258" s="782"/>
      <c r="AR258" s="781"/>
      <c r="AS258" s="782"/>
      <c r="AT258" s="332"/>
      <c r="AU258" s="794">
        <f t="shared" si="251"/>
        <v>0</v>
      </c>
      <c r="AV258" s="795"/>
      <c r="AW258" s="794">
        <f t="shared" si="252"/>
        <v>0</v>
      </c>
      <c r="AX258" s="795"/>
      <c r="AY258" s="794">
        <f t="shared" si="246"/>
        <v>0</v>
      </c>
      <c r="AZ258" s="795"/>
      <c r="BA258" s="286">
        <f t="shared" si="253"/>
        <v>0</v>
      </c>
      <c r="BB258" s="311">
        <f t="shared" si="247"/>
        <v>0</v>
      </c>
      <c r="BC258" s="311">
        <f t="shared" si="248"/>
        <v>0</v>
      </c>
      <c r="BD258" s="311">
        <f t="shared" si="249"/>
        <v>0</v>
      </c>
      <c r="BE258" s="301">
        <f t="shared" si="250"/>
        <v>0</v>
      </c>
    </row>
    <row r="259" spans="1:57" s="50" customFormat="1" ht="15" customHeight="1">
      <c r="A259" s="72"/>
      <c r="B259" s="72"/>
      <c r="C259" s="71" t="s">
        <v>28</v>
      </c>
      <c r="D259" s="667"/>
      <c r="E259" s="66"/>
      <c r="F259" s="66"/>
      <c r="G259" s="66"/>
      <c r="H259" s="66"/>
      <c r="I259" s="66"/>
      <c r="J259" s="66"/>
      <c r="K259" s="66"/>
      <c r="L259" s="66"/>
      <c r="M259" s="66"/>
      <c r="N259" s="66"/>
      <c r="O259" s="597"/>
      <c r="P259" s="66"/>
      <c r="Q259" s="135"/>
      <c r="R259" s="64">
        <f t="shared" si="245"/>
        <v>1</v>
      </c>
      <c r="S259" s="820"/>
      <c r="T259" s="833"/>
      <c r="U259" s="820"/>
      <c r="V259" s="833"/>
      <c r="W259" s="820"/>
      <c r="X259" s="833"/>
      <c r="Y259" s="339"/>
      <c r="Z259" s="787"/>
      <c r="AA259" s="788"/>
      <c r="AB259" s="787"/>
      <c r="AC259" s="788"/>
      <c r="AD259" s="787"/>
      <c r="AE259" s="788"/>
      <c r="AF259" s="330"/>
      <c r="AG259" s="812"/>
      <c r="AH259" s="813"/>
      <c r="AI259" s="812"/>
      <c r="AJ259" s="813"/>
      <c r="AK259" s="812"/>
      <c r="AL259" s="813"/>
      <c r="AM259" s="331"/>
      <c r="AN259" s="781"/>
      <c r="AO259" s="782"/>
      <c r="AP259" s="781"/>
      <c r="AQ259" s="782"/>
      <c r="AR259" s="781"/>
      <c r="AS259" s="782"/>
      <c r="AT259" s="332"/>
      <c r="AU259" s="794">
        <f t="shared" si="251"/>
        <v>0</v>
      </c>
      <c r="AV259" s="795"/>
      <c r="AW259" s="794">
        <f t="shared" si="252"/>
        <v>0</v>
      </c>
      <c r="AX259" s="795"/>
      <c r="AY259" s="794">
        <f t="shared" si="246"/>
        <v>0</v>
      </c>
      <c r="AZ259" s="795"/>
      <c r="BA259" s="286">
        <f t="shared" si="253"/>
        <v>0</v>
      </c>
      <c r="BB259" s="311">
        <f t="shared" si="247"/>
        <v>0</v>
      </c>
      <c r="BC259" s="311">
        <f t="shared" si="248"/>
        <v>0</v>
      </c>
      <c r="BD259" s="311">
        <f t="shared" si="249"/>
        <v>0</v>
      </c>
      <c r="BE259" s="301">
        <f t="shared" si="250"/>
        <v>0</v>
      </c>
    </row>
    <row r="260" spans="1:57" s="50" customFormat="1" ht="15" customHeight="1">
      <c r="A260" s="72"/>
      <c r="B260" s="72"/>
      <c r="C260" s="71" t="s">
        <v>54</v>
      </c>
      <c r="D260" s="667"/>
      <c r="E260" s="66"/>
      <c r="F260" s="66"/>
      <c r="G260" s="66"/>
      <c r="H260" s="66"/>
      <c r="I260" s="66"/>
      <c r="J260" s="66"/>
      <c r="K260" s="66"/>
      <c r="L260" s="66"/>
      <c r="M260" s="66"/>
      <c r="N260" s="66"/>
      <c r="O260" s="597"/>
      <c r="P260" s="66"/>
      <c r="Q260" s="135"/>
      <c r="R260" s="64">
        <f t="shared" si="245"/>
        <v>1.1000000000000001</v>
      </c>
      <c r="S260" s="820"/>
      <c r="T260" s="833"/>
      <c r="U260" s="820"/>
      <c r="V260" s="833"/>
      <c r="W260" s="820"/>
      <c r="X260" s="833"/>
      <c r="Y260" s="339"/>
      <c r="Z260" s="787"/>
      <c r="AA260" s="788"/>
      <c r="AB260" s="787"/>
      <c r="AC260" s="788"/>
      <c r="AD260" s="787"/>
      <c r="AE260" s="788"/>
      <c r="AF260" s="330"/>
      <c r="AG260" s="812"/>
      <c r="AH260" s="813"/>
      <c r="AI260" s="812"/>
      <c r="AJ260" s="813"/>
      <c r="AK260" s="812"/>
      <c r="AL260" s="813"/>
      <c r="AM260" s="331"/>
      <c r="AN260" s="781"/>
      <c r="AO260" s="782"/>
      <c r="AP260" s="781"/>
      <c r="AQ260" s="782"/>
      <c r="AR260" s="781"/>
      <c r="AS260" s="782"/>
      <c r="AT260" s="332"/>
      <c r="AU260" s="794">
        <f t="shared" si="251"/>
        <v>0</v>
      </c>
      <c r="AV260" s="795"/>
      <c r="AW260" s="794">
        <f t="shared" si="252"/>
        <v>0</v>
      </c>
      <c r="AX260" s="795"/>
      <c r="AY260" s="794">
        <f t="shared" si="246"/>
        <v>0</v>
      </c>
      <c r="AZ260" s="795"/>
      <c r="BA260" s="286">
        <f t="shared" si="253"/>
        <v>0</v>
      </c>
      <c r="BB260" s="311">
        <f t="shared" si="247"/>
        <v>0</v>
      </c>
      <c r="BC260" s="311">
        <f t="shared" si="248"/>
        <v>0</v>
      </c>
      <c r="BD260" s="311">
        <f t="shared" si="249"/>
        <v>0</v>
      </c>
      <c r="BE260" s="301">
        <f t="shared" si="250"/>
        <v>0</v>
      </c>
    </row>
    <row r="261" spans="1:57" s="50" customFormat="1" ht="15" customHeight="1">
      <c r="A261" s="72"/>
      <c r="B261" s="72"/>
      <c r="C261" s="71" t="s">
        <v>350</v>
      </c>
      <c r="D261" s="667" t="s">
        <v>373</v>
      </c>
      <c r="E261" s="66"/>
      <c r="F261" s="66"/>
      <c r="G261" s="66"/>
      <c r="H261" s="66"/>
      <c r="I261" s="66"/>
      <c r="J261" s="66"/>
      <c r="K261" s="66"/>
      <c r="L261" s="66"/>
      <c r="M261" s="66"/>
      <c r="N261" s="66"/>
      <c r="O261" s="597"/>
      <c r="P261" s="66"/>
      <c r="Q261" s="135"/>
      <c r="R261" s="64">
        <f t="shared" si="245"/>
        <v>1.1000000000000001</v>
      </c>
      <c r="S261" s="820"/>
      <c r="T261" s="833"/>
      <c r="U261" s="820"/>
      <c r="V261" s="833"/>
      <c r="W261" s="820"/>
      <c r="X261" s="833"/>
      <c r="Y261" s="339"/>
      <c r="Z261" s="787"/>
      <c r="AA261" s="788"/>
      <c r="AB261" s="787"/>
      <c r="AC261" s="788"/>
      <c r="AD261" s="787"/>
      <c r="AE261" s="788"/>
      <c r="AF261" s="330"/>
      <c r="AG261" s="812"/>
      <c r="AH261" s="813"/>
      <c r="AI261" s="812"/>
      <c r="AJ261" s="813"/>
      <c r="AK261" s="812"/>
      <c r="AL261" s="813"/>
      <c r="AM261" s="331"/>
      <c r="AN261" s="781"/>
      <c r="AO261" s="782"/>
      <c r="AP261" s="781"/>
      <c r="AQ261" s="782"/>
      <c r="AR261" s="781"/>
      <c r="AS261" s="782"/>
      <c r="AT261" s="332"/>
      <c r="AU261" s="794">
        <f t="shared" si="251"/>
        <v>0</v>
      </c>
      <c r="AV261" s="795"/>
      <c r="AW261" s="794">
        <f t="shared" si="252"/>
        <v>0</v>
      </c>
      <c r="AX261" s="795"/>
      <c r="AY261" s="794">
        <f t="shared" si="246"/>
        <v>0</v>
      </c>
      <c r="AZ261" s="795"/>
      <c r="BA261" s="286">
        <f t="shared" si="253"/>
        <v>0</v>
      </c>
      <c r="BB261" s="311">
        <f t="shared" si="247"/>
        <v>0</v>
      </c>
      <c r="BC261" s="311">
        <f t="shared" si="248"/>
        <v>0</v>
      </c>
      <c r="BD261" s="311">
        <f t="shared" si="249"/>
        <v>0</v>
      </c>
      <c r="BE261" s="301">
        <f t="shared" si="250"/>
        <v>0</v>
      </c>
    </row>
    <row r="262" spans="1:57" s="50" customFormat="1" ht="15" customHeight="1">
      <c r="A262" s="72"/>
      <c r="B262" s="72"/>
      <c r="C262" s="71" t="s">
        <v>262</v>
      </c>
      <c r="D262" s="667"/>
      <c r="E262" s="66"/>
      <c r="F262" s="66"/>
      <c r="G262" s="66"/>
      <c r="H262" s="66"/>
      <c r="I262" s="66"/>
      <c r="J262" s="66"/>
      <c r="K262" s="66"/>
      <c r="L262" s="66"/>
      <c r="M262" s="66"/>
      <c r="N262" s="66"/>
      <c r="O262" s="597"/>
      <c r="P262" s="66"/>
      <c r="Q262" s="135"/>
      <c r="R262" s="64">
        <f t="shared" si="245"/>
        <v>1</v>
      </c>
      <c r="S262" s="820"/>
      <c r="T262" s="833"/>
      <c r="U262" s="820"/>
      <c r="V262" s="833"/>
      <c r="W262" s="820"/>
      <c r="X262" s="833"/>
      <c r="Y262" s="339"/>
      <c r="Z262" s="787"/>
      <c r="AA262" s="788"/>
      <c r="AB262" s="787"/>
      <c r="AC262" s="788"/>
      <c r="AD262" s="787"/>
      <c r="AE262" s="788"/>
      <c r="AF262" s="330"/>
      <c r="AG262" s="812"/>
      <c r="AH262" s="813"/>
      <c r="AI262" s="812"/>
      <c r="AJ262" s="813"/>
      <c r="AK262" s="812"/>
      <c r="AL262" s="813"/>
      <c r="AM262" s="331"/>
      <c r="AN262" s="781"/>
      <c r="AO262" s="782"/>
      <c r="AP262" s="781"/>
      <c r="AQ262" s="782"/>
      <c r="AR262" s="781"/>
      <c r="AS262" s="782"/>
      <c r="AT262" s="332"/>
      <c r="AU262" s="794">
        <f t="shared" si="251"/>
        <v>0</v>
      </c>
      <c r="AV262" s="795"/>
      <c r="AW262" s="794">
        <f t="shared" si="252"/>
        <v>0</v>
      </c>
      <c r="AX262" s="795"/>
      <c r="AY262" s="794">
        <f t="shared" si="246"/>
        <v>0</v>
      </c>
      <c r="AZ262" s="795"/>
      <c r="BA262" s="286">
        <f t="shared" si="253"/>
        <v>0</v>
      </c>
      <c r="BB262" s="311">
        <f t="shared" si="247"/>
        <v>0</v>
      </c>
      <c r="BC262" s="311">
        <f t="shared" si="248"/>
        <v>0</v>
      </c>
      <c r="BD262" s="311">
        <f t="shared" si="249"/>
        <v>0</v>
      </c>
      <c r="BE262" s="301">
        <f t="shared" si="250"/>
        <v>0</v>
      </c>
    </row>
    <row r="263" spans="1:57" s="50" customFormat="1" ht="15" customHeight="1">
      <c r="A263" s="72"/>
      <c r="B263" s="72"/>
      <c r="C263" s="71" t="s">
        <v>28</v>
      </c>
      <c r="D263" s="667"/>
      <c r="E263" s="66"/>
      <c r="F263" s="66"/>
      <c r="G263" s="66"/>
      <c r="H263" s="66"/>
      <c r="I263" s="66"/>
      <c r="J263" s="66"/>
      <c r="K263" s="66"/>
      <c r="L263" s="66"/>
      <c r="M263" s="66"/>
      <c r="N263" s="66"/>
      <c r="O263" s="597"/>
      <c r="P263" s="66"/>
      <c r="Q263" s="135"/>
      <c r="R263" s="64">
        <f t="shared" si="245"/>
        <v>1</v>
      </c>
      <c r="S263" s="820"/>
      <c r="T263" s="833"/>
      <c r="U263" s="820"/>
      <c r="V263" s="833"/>
      <c r="W263" s="820"/>
      <c r="X263" s="833"/>
      <c r="Y263" s="339"/>
      <c r="Z263" s="787"/>
      <c r="AA263" s="788"/>
      <c r="AB263" s="787"/>
      <c r="AC263" s="788"/>
      <c r="AD263" s="787"/>
      <c r="AE263" s="788"/>
      <c r="AF263" s="330"/>
      <c r="AG263" s="812"/>
      <c r="AH263" s="813"/>
      <c r="AI263" s="812"/>
      <c r="AJ263" s="813"/>
      <c r="AK263" s="812"/>
      <c r="AL263" s="813"/>
      <c r="AM263" s="331"/>
      <c r="AN263" s="781"/>
      <c r="AO263" s="782"/>
      <c r="AP263" s="781"/>
      <c r="AQ263" s="782"/>
      <c r="AR263" s="781"/>
      <c r="AS263" s="782"/>
      <c r="AT263" s="332"/>
      <c r="AU263" s="794">
        <f t="shared" si="251"/>
        <v>0</v>
      </c>
      <c r="AV263" s="795"/>
      <c r="AW263" s="794">
        <f t="shared" si="252"/>
        <v>0</v>
      </c>
      <c r="AX263" s="795"/>
      <c r="AY263" s="794">
        <f t="shared" si="246"/>
        <v>0</v>
      </c>
      <c r="AZ263" s="795"/>
      <c r="BA263" s="286">
        <f t="shared" si="253"/>
        <v>0</v>
      </c>
      <c r="BB263" s="311">
        <f t="shared" si="247"/>
        <v>0</v>
      </c>
      <c r="BC263" s="311">
        <f t="shared" si="248"/>
        <v>0</v>
      </c>
      <c r="BD263" s="311">
        <f t="shared" si="249"/>
        <v>0</v>
      </c>
      <c r="BE263" s="301">
        <f t="shared" si="250"/>
        <v>0</v>
      </c>
    </row>
    <row r="264" spans="1:57" s="50" customFormat="1" ht="15" customHeight="1">
      <c r="A264" s="72"/>
      <c r="B264" s="72"/>
      <c r="C264" s="71" t="s">
        <v>54</v>
      </c>
      <c r="D264" s="667"/>
      <c r="E264" s="66"/>
      <c r="F264" s="66"/>
      <c r="G264" s="66"/>
      <c r="H264" s="66"/>
      <c r="I264" s="66"/>
      <c r="J264" s="66"/>
      <c r="K264" s="66"/>
      <c r="L264" s="66"/>
      <c r="M264" s="66"/>
      <c r="N264" s="66"/>
      <c r="O264" s="597"/>
      <c r="P264" s="66"/>
      <c r="Q264" s="135"/>
      <c r="R264" s="64">
        <f t="shared" si="245"/>
        <v>1.1000000000000001</v>
      </c>
      <c r="S264" s="820"/>
      <c r="T264" s="833"/>
      <c r="U264" s="820"/>
      <c r="V264" s="833"/>
      <c r="W264" s="820"/>
      <c r="X264" s="833"/>
      <c r="Y264" s="339"/>
      <c r="Z264" s="787"/>
      <c r="AA264" s="788"/>
      <c r="AB264" s="787"/>
      <c r="AC264" s="788"/>
      <c r="AD264" s="787"/>
      <c r="AE264" s="788"/>
      <c r="AF264" s="330"/>
      <c r="AG264" s="812"/>
      <c r="AH264" s="813"/>
      <c r="AI264" s="812"/>
      <c r="AJ264" s="813"/>
      <c r="AK264" s="812"/>
      <c r="AL264" s="813"/>
      <c r="AM264" s="331"/>
      <c r="AN264" s="781"/>
      <c r="AO264" s="782"/>
      <c r="AP264" s="781"/>
      <c r="AQ264" s="782"/>
      <c r="AR264" s="781"/>
      <c r="AS264" s="782"/>
      <c r="AT264" s="332"/>
      <c r="AU264" s="794">
        <f t="shared" si="251"/>
        <v>0</v>
      </c>
      <c r="AV264" s="795"/>
      <c r="AW264" s="794">
        <f t="shared" si="252"/>
        <v>0</v>
      </c>
      <c r="AX264" s="795"/>
      <c r="AY264" s="794">
        <f t="shared" si="246"/>
        <v>0</v>
      </c>
      <c r="AZ264" s="795"/>
      <c r="BA264" s="286">
        <f t="shared" si="253"/>
        <v>0</v>
      </c>
      <c r="BB264" s="311">
        <f t="shared" si="247"/>
        <v>0</v>
      </c>
      <c r="BC264" s="311">
        <f t="shared" si="248"/>
        <v>0</v>
      </c>
      <c r="BD264" s="311">
        <f t="shared" si="249"/>
        <v>0</v>
      </c>
      <c r="BE264" s="301">
        <f t="shared" si="250"/>
        <v>0</v>
      </c>
    </row>
    <row r="265" spans="1:57" s="50" customFormat="1" ht="15" customHeight="1">
      <c r="A265" s="72"/>
      <c r="B265" s="72"/>
      <c r="C265" s="133"/>
      <c r="D265" s="47"/>
      <c r="E265" s="82"/>
      <c r="F265" s="82"/>
      <c r="G265" s="82"/>
      <c r="H265" s="82"/>
      <c r="I265" s="82"/>
      <c r="J265" s="82"/>
      <c r="K265" s="82"/>
      <c r="L265" s="82"/>
      <c r="M265" s="82"/>
      <c r="N265" s="82"/>
      <c r="O265" s="627" t="s">
        <v>184</v>
      </c>
      <c r="P265" s="628"/>
      <c r="Q265" s="628"/>
      <c r="R265" s="629"/>
      <c r="S265" s="596"/>
      <c r="T265" s="595"/>
      <c r="U265" s="596"/>
      <c r="V265" s="595"/>
      <c r="W265" s="596"/>
      <c r="X265" s="595"/>
      <c r="Y265" s="119"/>
      <c r="Z265" s="596"/>
      <c r="AA265" s="595"/>
      <c r="AB265" s="596"/>
      <c r="AC265" s="595"/>
      <c r="AD265" s="596"/>
      <c r="AE265" s="595"/>
      <c r="AF265" s="119"/>
      <c r="AG265" s="596"/>
      <c r="AH265" s="595"/>
      <c r="AI265" s="596"/>
      <c r="AJ265" s="595"/>
      <c r="AK265" s="596"/>
      <c r="AL265" s="595"/>
      <c r="AM265" s="119"/>
      <c r="AN265" s="596"/>
      <c r="AO265" s="595"/>
      <c r="AP265" s="596"/>
      <c r="AQ265" s="595"/>
      <c r="AR265" s="596"/>
      <c r="AS265" s="595"/>
      <c r="AT265" s="119"/>
      <c r="AU265" s="596">
        <f>SUM(AU245:AU264)</f>
        <v>0</v>
      </c>
      <c r="AV265" s="595"/>
      <c r="AW265" s="596">
        <f>SUM(AW245:AW264)</f>
        <v>0</v>
      </c>
      <c r="AX265" s="595"/>
      <c r="AY265" s="596">
        <f>SUM(AY245:AY264)</f>
        <v>0</v>
      </c>
      <c r="AZ265" s="595"/>
      <c r="BA265" s="119">
        <f>SUM(AU265:AZ265)</f>
        <v>0</v>
      </c>
      <c r="BB265" s="312">
        <f t="shared" ref="BB265:BD265" si="254">SUM(BB245:BB264)</f>
        <v>0</v>
      </c>
      <c r="BC265" s="312">
        <f t="shared" si="254"/>
        <v>0</v>
      </c>
      <c r="BD265" s="312">
        <f t="shared" si="254"/>
        <v>0</v>
      </c>
      <c r="BE265" s="312">
        <f t="shared" si="250"/>
        <v>0</v>
      </c>
    </row>
    <row r="266" spans="1:57" s="50" customFormat="1" ht="25.5" customHeight="1">
      <c r="A266" s="72"/>
      <c r="B266" s="72"/>
      <c r="C266" s="133"/>
      <c r="D266" s="47"/>
      <c r="E266" s="635" t="s">
        <v>461</v>
      </c>
      <c r="F266" s="635"/>
      <c r="G266" s="635"/>
      <c r="H266" s="635"/>
      <c r="I266" s="635"/>
      <c r="J266" s="635"/>
      <c r="K266" s="635"/>
      <c r="L266" s="635"/>
      <c r="M266" s="635"/>
      <c r="N266" s="635"/>
      <c r="O266" s="47"/>
      <c r="P266" s="47"/>
      <c r="Q266" s="337"/>
      <c r="R266" s="161"/>
      <c r="S266" s="162"/>
      <c r="T266" s="163"/>
      <c r="U266" s="162"/>
      <c r="V266" s="163"/>
      <c r="W266" s="162"/>
      <c r="X266" s="163"/>
      <c r="Y266" s="164"/>
      <c r="Z266" s="162"/>
      <c r="AA266" s="163"/>
      <c r="AB266" s="162"/>
      <c r="AC266" s="163"/>
      <c r="AD266" s="162"/>
      <c r="AE266" s="163"/>
      <c r="AF266" s="164"/>
      <c r="AG266" s="162"/>
      <c r="AH266" s="163"/>
      <c r="AI266" s="162"/>
      <c r="AJ266" s="163"/>
      <c r="AK266" s="162"/>
      <c r="AL266" s="163"/>
      <c r="AM266" s="164"/>
      <c r="AN266" s="162"/>
      <c r="AO266" s="163"/>
      <c r="AP266" s="162"/>
      <c r="AQ266" s="163"/>
      <c r="AR266" s="162"/>
      <c r="AS266" s="163"/>
      <c r="AT266" s="164"/>
      <c r="AU266" s="162"/>
      <c r="AV266" s="163"/>
      <c r="AW266" s="162"/>
      <c r="AX266" s="163"/>
      <c r="AY266" s="162"/>
      <c r="AZ266" s="163"/>
      <c r="BA266" s="164"/>
      <c r="BB266" s="338"/>
      <c r="BC266" s="338"/>
      <c r="BD266" s="338"/>
      <c r="BE266" s="314"/>
    </row>
    <row r="267" spans="1:57" s="50" customFormat="1" ht="36" customHeight="1">
      <c r="A267" s="72"/>
      <c r="B267" s="72"/>
      <c r="C267" s="120" t="s">
        <v>77</v>
      </c>
      <c r="D267" s="73" t="s">
        <v>182</v>
      </c>
      <c r="E267" s="465" t="str">
        <f>AU7</f>
        <v>Year 1</v>
      </c>
      <c r="F267" s="465" t="str">
        <f>AW7</f>
        <v>Year 2</v>
      </c>
      <c r="G267" s="465" t="str">
        <f>AY7</f>
        <v>Year 3</v>
      </c>
      <c r="H267" s="77"/>
      <c r="I267" s="77"/>
      <c r="J267" s="77"/>
      <c r="K267" s="77"/>
      <c r="L267" s="77"/>
      <c r="M267" s="77"/>
      <c r="N267" s="77"/>
      <c r="O267" s="75" t="s">
        <v>371</v>
      </c>
      <c r="P267" s="75" t="s">
        <v>372</v>
      </c>
      <c r="Q267" s="75" t="s">
        <v>76</v>
      </c>
      <c r="R267" s="75" t="s">
        <v>352</v>
      </c>
      <c r="S267" s="159"/>
      <c r="T267" s="128"/>
      <c r="U267" s="159"/>
      <c r="V267" s="128"/>
      <c r="W267" s="159"/>
      <c r="X267" s="128"/>
      <c r="Y267" s="129"/>
      <c r="Z267" s="159"/>
      <c r="AA267" s="128"/>
      <c r="AB267" s="159"/>
      <c r="AC267" s="128"/>
      <c r="AD267" s="159"/>
      <c r="AE267" s="128"/>
      <c r="AF267" s="129"/>
      <c r="AG267" s="159"/>
      <c r="AH267" s="128"/>
      <c r="AI267" s="159"/>
      <c r="AJ267" s="128"/>
      <c r="AK267" s="159"/>
      <c r="AL267" s="128"/>
      <c r="AM267" s="129"/>
      <c r="AN267" s="159"/>
      <c r="AO267" s="128"/>
      <c r="AP267" s="159"/>
      <c r="AQ267" s="128"/>
      <c r="AR267" s="159"/>
      <c r="AS267" s="128"/>
      <c r="AT267" s="129"/>
      <c r="AU267" s="159"/>
      <c r="AV267" s="128"/>
      <c r="AW267" s="159"/>
      <c r="AX267" s="128"/>
      <c r="AY267" s="159"/>
      <c r="AZ267" s="128"/>
      <c r="BA267" s="129"/>
      <c r="BB267" s="338"/>
      <c r="BC267" s="338"/>
      <c r="BD267" s="338"/>
      <c r="BE267" s="314"/>
    </row>
    <row r="268" spans="1:57" ht="15" customHeight="1">
      <c r="C268" s="71" t="s">
        <v>350</v>
      </c>
      <c r="D268" s="667" t="s">
        <v>373</v>
      </c>
      <c r="E268" s="66"/>
      <c r="F268" s="66"/>
      <c r="G268" s="66"/>
      <c r="H268" s="66"/>
      <c r="I268" s="66"/>
      <c r="J268" s="66"/>
      <c r="K268" s="66"/>
      <c r="L268" s="66"/>
      <c r="M268" s="66"/>
      <c r="N268" s="66"/>
      <c r="O268" s="597"/>
      <c r="P268" s="66"/>
      <c r="Q268" s="135"/>
      <c r="R268" s="64">
        <f t="shared" ref="R268:R287" si="255">VLOOKUP(C268,TravelIncrease,2,0)</f>
        <v>1.1000000000000001</v>
      </c>
      <c r="S268" s="820"/>
      <c r="T268" s="833"/>
      <c r="U268" s="820"/>
      <c r="V268" s="833"/>
      <c r="W268" s="820"/>
      <c r="X268" s="833"/>
      <c r="Y268" s="339"/>
      <c r="Z268" s="787"/>
      <c r="AA268" s="788"/>
      <c r="AB268" s="787"/>
      <c r="AC268" s="788"/>
      <c r="AD268" s="787"/>
      <c r="AE268" s="788"/>
      <c r="AF268" s="330"/>
      <c r="AG268" s="812"/>
      <c r="AH268" s="813"/>
      <c r="AI268" s="812"/>
      <c r="AJ268" s="813"/>
      <c r="AK268" s="812"/>
      <c r="AL268" s="813"/>
      <c r="AM268" s="331"/>
      <c r="AN268" s="781"/>
      <c r="AO268" s="782"/>
      <c r="AP268" s="781"/>
      <c r="AQ268" s="782"/>
      <c r="AR268" s="781"/>
      <c r="AS268" s="782"/>
      <c r="AT268" s="332"/>
      <c r="AU268" s="794">
        <f>$E268*$P268*$Q268</f>
        <v>0</v>
      </c>
      <c r="AV268" s="795"/>
      <c r="AW268" s="794">
        <f>$F268*$P268*$Q268*$R268</f>
        <v>0</v>
      </c>
      <c r="AX268" s="795"/>
      <c r="AY268" s="794">
        <f>$G268*$P268*$Q268*($R268^2)</f>
        <v>0</v>
      </c>
      <c r="AZ268" s="795"/>
      <c r="BA268" s="286">
        <f t="shared" ref="BA268:BA287" si="256">SUM(AU268+AW268+AY268)</f>
        <v>0</v>
      </c>
      <c r="BB268" s="311">
        <f t="shared" ref="BB268:BB287" si="257">AU268</f>
        <v>0</v>
      </c>
      <c r="BC268" s="311">
        <f t="shared" ref="BC268:BC287" si="258">AW268</f>
        <v>0</v>
      </c>
      <c r="BD268" s="311">
        <f t="shared" ref="BD268:BD287" si="259">AY268</f>
        <v>0</v>
      </c>
      <c r="BE268" s="301">
        <f t="shared" ref="BE268:BE291" si="260">SUM(BB268:BD268)</f>
        <v>0</v>
      </c>
    </row>
    <row r="269" spans="1:57" ht="15" customHeight="1">
      <c r="C269" s="71" t="s">
        <v>262</v>
      </c>
      <c r="D269" s="667"/>
      <c r="E269" s="66"/>
      <c r="F269" s="66"/>
      <c r="G269" s="66"/>
      <c r="H269" s="66"/>
      <c r="I269" s="66"/>
      <c r="J269" s="66"/>
      <c r="K269" s="66"/>
      <c r="L269" s="66"/>
      <c r="M269" s="66"/>
      <c r="N269" s="66"/>
      <c r="O269" s="597"/>
      <c r="P269" s="66"/>
      <c r="Q269" s="135"/>
      <c r="R269" s="64">
        <f t="shared" si="255"/>
        <v>1</v>
      </c>
      <c r="S269" s="820"/>
      <c r="T269" s="833"/>
      <c r="U269" s="820"/>
      <c r="V269" s="833"/>
      <c r="W269" s="820"/>
      <c r="X269" s="833"/>
      <c r="Y269" s="339"/>
      <c r="Z269" s="787"/>
      <c r="AA269" s="788"/>
      <c r="AB269" s="787"/>
      <c r="AC269" s="788"/>
      <c r="AD269" s="787"/>
      <c r="AE269" s="788"/>
      <c r="AF269" s="330"/>
      <c r="AG269" s="812"/>
      <c r="AH269" s="813"/>
      <c r="AI269" s="812"/>
      <c r="AJ269" s="813"/>
      <c r="AK269" s="812"/>
      <c r="AL269" s="813"/>
      <c r="AM269" s="331"/>
      <c r="AN269" s="781"/>
      <c r="AO269" s="782"/>
      <c r="AP269" s="781"/>
      <c r="AQ269" s="782"/>
      <c r="AR269" s="781"/>
      <c r="AS269" s="782"/>
      <c r="AT269" s="332"/>
      <c r="AU269" s="794">
        <f t="shared" ref="AU269:AU287" si="261">$E269*$P269*$Q269</f>
        <v>0</v>
      </c>
      <c r="AV269" s="795"/>
      <c r="AW269" s="794">
        <f t="shared" ref="AW269:AW287" si="262">$F269*$P269*$Q269*$R269</f>
        <v>0</v>
      </c>
      <c r="AX269" s="795"/>
      <c r="AY269" s="794">
        <f t="shared" ref="AY269:AY287" si="263">$G269*$P269*$Q269*($R269^2)</f>
        <v>0</v>
      </c>
      <c r="AZ269" s="795"/>
      <c r="BA269" s="286">
        <f t="shared" si="256"/>
        <v>0</v>
      </c>
      <c r="BB269" s="311">
        <f t="shared" si="257"/>
        <v>0</v>
      </c>
      <c r="BC269" s="311">
        <f t="shared" si="258"/>
        <v>0</v>
      </c>
      <c r="BD269" s="311">
        <f t="shared" si="259"/>
        <v>0</v>
      </c>
      <c r="BE269" s="301">
        <f t="shared" si="260"/>
        <v>0</v>
      </c>
    </row>
    <row r="270" spans="1:57" ht="15" customHeight="1">
      <c r="C270" s="71" t="s">
        <v>28</v>
      </c>
      <c r="D270" s="667"/>
      <c r="E270" s="66"/>
      <c r="F270" s="66"/>
      <c r="G270" s="66"/>
      <c r="H270" s="66"/>
      <c r="I270" s="66"/>
      <c r="J270" s="66"/>
      <c r="K270" s="66"/>
      <c r="L270" s="66"/>
      <c r="M270" s="66"/>
      <c r="N270" s="66"/>
      <c r="O270" s="597"/>
      <c r="P270" s="66"/>
      <c r="Q270" s="135"/>
      <c r="R270" s="64">
        <f t="shared" si="255"/>
        <v>1</v>
      </c>
      <c r="S270" s="820"/>
      <c r="T270" s="833"/>
      <c r="U270" s="820"/>
      <c r="V270" s="833"/>
      <c r="W270" s="820"/>
      <c r="X270" s="833"/>
      <c r="Y270" s="339"/>
      <c r="Z270" s="787"/>
      <c r="AA270" s="788"/>
      <c r="AB270" s="787"/>
      <c r="AC270" s="788"/>
      <c r="AD270" s="787"/>
      <c r="AE270" s="788"/>
      <c r="AF270" s="330"/>
      <c r="AG270" s="812"/>
      <c r="AH270" s="813"/>
      <c r="AI270" s="812"/>
      <c r="AJ270" s="813"/>
      <c r="AK270" s="812"/>
      <c r="AL270" s="813"/>
      <c r="AM270" s="331"/>
      <c r="AN270" s="781"/>
      <c r="AO270" s="782"/>
      <c r="AP270" s="781"/>
      <c r="AQ270" s="782"/>
      <c r="AR270" s="781"/>
      <c r="AS270" s="782"/>
      <c r="AT270" s="332"/>
      <c r="AU270" s="794">
        <f t="shared" si="261"/>
        <v>0</v>
      </c>
      <c r="AV270" s="795"/>
      <c r="AW270" s="794">
        <f t="shared" si="262"/>
        <v>0</v>
      </c>
      <c r="AX270" s="795"/>
      <c r="AY270" s="794">
        <f t="shared" si="263"/>
        <v>0</v>
      </c>
      <c r="AZ270" s="795"/>
      <c r="BA270" s="286">
        <f t="shared" si="256"/>
        <v>0</v>
      </c>
      <c r="BB270" s="311">
        <f t="shared" si="257"/>
        <v>0</v>
      </c>
      <c r="BC270" s="311">
        <f t="shared" si="258"/>
        <v>0</v>
      </c>
      <c r="BD270" s="311">
        <f t="shared" si="259"/>
        <v>0</v>
      </c>
      <c r="BE270" s="301">
        <f t="shared" si="260"/>
        <v>0</v>
      </c>
    </row>
    <row r="271" spans="1:57" ht="15" customHeight="1">
      <c r="C271" s="71" t="s">
        <v>54</v>
      </c>
      <c r="D271" s="667"/>
      <c r="E271" s="66"/>
      <c r="F271" s="66"/>
      <c r="G271" s="66"/>
      <c r="H271" s="66"/>
      <c r="I271" s="66"/>
      <c r="J271" s="66"/>
      <c r="K271" s="66"/>
      <c r="L271" s="66"/>
      <c r="M271" s="66"/>
      <c r="N271" s="66"/>
      <c r="O271" s="597"/>
      <c r="P271" s="66"/>
      <c r="Q271" s="135"/>
      <c r="R271" s="64">
        <f t="shared" si="255"/>
        <v>1.1000000000000001</v>
      </c>
      <c r="S271" s="820"/>
      <c r="T271" s="833"/>
      <c r="U271" s="820"/>
      <c r="V271" s="833"/>
      <c r="W271" s="820"/>
      <c r="X271" s="833"/>
      <c r="Y271" s="339"/>
      <c r="Z271" s="787"/>
      <c r="AA271" s="788"/>
      <c r="AB271" s="787"/>
      <c r="AC271" s="788"/>
      <c r="AD271" s="787"/>
      <c r="AE271" s="788"/>
      <c r="AF271" s="330"/>
      <c r="AG271" s="812"/>
      <c r="AH271" s="813"/>
      <c r="AI271" s="812"/>
      <c r="AJ271" s="813"/>
      <c r="AK271" s="812"/>
      <c r="AL271" s="813"/>
      <c r="AM271" s="331"/>
      <c r="AN271" s="781"/>
      <c r="AO271" s="782"/>
      <c r="AP271" s="781"/>
      <c r="AQ271" s="782"/>
      <c r="AR271" s="781"/>
      <c r="AS271" s="782"/>
      <c r="AT271" s="332"/>
      <c r="AU271" s="794">
        <f t="shared" si="261"/>
        <v>0</v>
      </c>
      <c r="AV271" s="795"/>
      <c r="AW271" s="794">
        <f t="shared" si="262"/>
        <v>0</v>
      </c>
      <c r="AX271" s="795"/>
      <c r="AY271" s="794">
        <f t="shared" si="263"/>
        <v>0</v>
      </c>
      <c r="AZ271" s="795"/>
      <c r="BA271" s="286">
        <f t="shared" si="256"/>
        <v>0</v>
      </c>
      <c r="BB271" s="311">
        <f t="shared" si="257"/>
        <v>0</v>
      </c>
      <c r="BC271" s="311">
        <f t="shared" si="258"/>
        <v>0</v>
      </c>
      <c r="BD271" s="311">
        <f t="shared" si="259"/>
        <v>0</v>
      </c>
      <c r="BE271" s="301">
        <f t="shared" si="260"/>
        <v>0</v>
      </c>
    </row>
    <row r="272" spans="1:57" ht="15" customHeight="1">
      <c r="C272" s="71" t="s">
        <v>350</v>
      </c>
      <c r="D272" s="667" t="s">
        <v>373</v>
      </c>
      <c r="E272" s="66"/>
      <c r="F272" s="66"/>
      <c r="G272" s="66"/>
      <c r="H272" s="66"/>
      <c r="I272" s="66"/>
      <c r="J272" s="66"/>
      <c r="K272" s="66"/>
      <c r="L272" s="66"/>
      <c r="M272" s="66"/>
      <c r="N272" s="66"/>
      <c r="O272" s="597"/>
      <c r="P272" s="66"/>
      <c r="Q272" s="135"/>
      <c r="R272" s="64">
        <f t="shared" si="255"/>
        <v>1.1000000000000001</v>
      </c>
      <c r="S272" s="820"/>
      <c r="T272" s="833"/>
      <c r="U272" s="820"/>
      <c r="V272" s="833"/>
      <c r="W272" s="820"/>
      <c r="X272" s="833"/>
      <c r="Y272" s="339"/>
      <c r="Z272" s="787"/>
      <c r="AA272" s="788"/>
      <c r="AB272" s="787"/>
      <c r="AC272" s="788"/>
      <c r="AD272" s="787"/>
      <c r="AE272" s="788"/>
      <c r="AF272" s="330"/>
      <c r="AG272" s="812"/>
      <c r="AH272" s="813"/>
      <c r="AI272" s="812"/>
      <c r="AJ272" s="813"/>
      <c r="AK272" s="812"/>
      <c r="AL272" s="813"/>
      <c r="AM272" s="331"/>
      <c r="AN272" s="781"/>
      <c r="AO272" s="782"/>
      <c r="AP272" s="781"/>
      <c r="AQ272" s="782"/>
      <c r="AR272" s="781"/>
      <c r="AS272" s="782"/>
      <c r="AT272" s="332"/>
      <c r="AU272" s="794">
        <f t="shared" si="261"/>
        <v>0</v>
      </c>
      <c r="AV272" s="795"/>
      <c r="AW272" s="794">
        <f t="shared" si="262"/>
        <v>0</v>
      </c>
      <c r="AX272" s="795"/>
      <c r="AY272" s="794">
        <f t="shared" si="263"/>
        <v>0</v>
      </c>
      <c r="AZ272" s="795"/>
      <c r="BA272" s="286">
        <f t="shared" si="256"/>
        <v>0</v>
      </c>
      <c r="BB272" s="311">
        <f t="shared" si="257"/>
        <v>0</v>
      </c>
      <c r="BC272" s="311">
        <f t="shared" si="258"/>
        <v>0</v>
      </c>
      <c r="BD272" s="311">
        <f t="shared" si="259"/>
        <v>0</v>
      </c>
      <c r="BE272" s="301">
        <f t="shared" si="260"/>
        <v>0</v>
      </c>
    </row>
    <row r="273" spans="3:57" ht="15" customHeight="1">
      <c r="C273" s="71" t="s">
        <v>262</v>
      </c>
      <c r="D273" s="667"/>
      <c r="E273" s="66"/>
      <c r="F273" s="66"/>
      <c r="G273" s="66"/>
      <c r="H273" s="66"/>
      <c r="I273" s="66"/>
      <c r="J273" s="66"/>
      <c r="K273" s="66"/>
      <c r="L273" s="66"/>
      <c r="M273" s="66"/>
      <c r="N273" s="66"/>
      <c r="O273" s="597"/>
      <c r="P273" s="66"/>
      <c r="Q273" s="135"/>
      <c r="R273" s="64">
        <f t="shared" si="255"/>
        <v>1</v>
      </c>
      <c r="S273" s="820"/>
      <c r="T273" s="833"/>
      <c r="U273" s="820"/>
      <c r="V273" s="833"/>
      <c r="W273" s="820"/>
      <c r="X273" s="833"/>
      <c r="Y273" s="339"/>
      <c r="Z273" s="787"/>
      <c r="AA273" s="788"/>
      <c r="AB273" s="787"/>
      <c r="AC273" s="788"/>
      <c r="AD273" s="787"/>
      <c r="AE273" s="788"/>
      <c r="AF273" s="330"/>
      <c r="AG273" s="812"/>
      <c r="AH273" s="813"/>
      <c r="AI273" s="812"/>
      <c r="AJ273" s="813"/>
      <c r="AK273" s="812"/>
      <c r="AL273" s="813"/>
      <c r="AM273" s="331"/>
      <c r="AN273" s="781"/>
      <c r="AO273" s="782"/>
      <c r="AP273" s="781"/>
      <c r="AQ273" s="782"/>
      <c r="AR273" s="781"/>
      <c r="AS273" s="782"/>
      <c r="AT273" s="332"/>
      <c r="AU273" s="794">
        <f t="shared" si="261"/>
        <v>0</v>
      </c>
      <c r="AV273" s="795"/>
      <c r="AW273" s="794">
        <f t="shared" si="262"/>
        <v>0</v>
      </c>
      <c r="AX273" s="795"/>
      <c r="AY273" s="794">
        <f t="shared" si="263"/>
        <v>0</v>
      </c>
      <c r="AZ273" s="795"/>
      <c r="BA273" s="286">
        <f t="shared" si="256"/>
        <v>0</v>
      </c>
      <c r="BB273" s="311">
        <f t="shared" si="257"/>
        <v>0</v>
      </c>
      <c r="BC273" s="311">
        <f t="shared" si="258"/>
        <v>0</v>
      </c>
      <c r="BD273" s="311">
        <f t="shared" si="259"/>
        <v>0</v>
      </c>
      <c r="BE273" s="301">
        <f t="shared" si="260"/>
        <v>0</v>
      </c>
    </row>
    <row r="274" spans="3:57" ht="15" customHeight="1">
      <c r="C274" s="71" t="s">
        <v>28</v>
      </c>
      <c r="D274" s="667"/>
      <c r="E274" s="66"/>
      <c r="F274" s="66"/>
      <c r="G274" s="66"/>
      <c r="H274" s="66"/>
      <c r="I274" s="66"/>
      <c r="J274" s="66"/>
      <c r="K274" s="66"/>
      <c r="L274" s="66"/>
      <c r="M274" s="66"/>
      <c r="N274" s="66"/>
      <c r="O274" s="597"/>
      <c r="P274" s="66"/>
      <c r="Q274" s="135"/>
      <c r="R274" s="64">
        <f t="shared" si="255"/>
        <v>1</v>
      </c>
      <c r="S274" s="820"/>
      <c r="T274" s="833"/>
      <c r="U274" s="820"/>
      <c r="V274" s="833"/>
      <c r="W274" s="820"/>
      <c r="X274" s="833"/>
      <c r="Y274" s="339"/>
      <c r="Z274" s="787"/>
      <c r="AA274" s="788"/>
      <c r="AB274" s="787"/>
      <c r="AC274" s="788"/>
      <c r="AD274" s="787"/>
      <c r="AE274" s="788"/>
      <c r="AF274" s="330"/>
      <c r="AG274" s="812"/>
      <c r="AH274" s="813"/>
      <c r="AI274" s="812"/>
      <c r="AJ274" s="813"/>
      <c r="AK274" s="812"/>
      <c r="AL274" s="813"/>
      <c r="AM274" s="331"/>
      <c r="AN274" s="781"/>
      <c r="AO274" s="782"/>
      <c r="AP274" s="781"/>
      <c r="AQ274" s="782"/>
      <c r="AR274" s="781"/>
      <c r="AS274" s="782"/>
      <c r="AT274" s="332"/>
      <c r="AU274" s="794">
        <f t="shared" si="261"/>
        <v>0</v>
      </c>
      <c r="AV274" s="795"/>
      <c r="AW274" s="794">
        <f t="shared" si="262"/>
        <v>0</v>
      </c>
      <c r="AX274" s="795"/>
      <c r="AY274" s="794">
        <f t="shared" si="263"/>
        <v>0</v>
      </c>
      <c r="AZ274" s="795"/>
      <c r="BA274" s="286">
        <f t="shared" si="256"/>
        <v>0</v>
      </c>
      <c r="BB274" s="311">
        <f t="shared" si="257"/>
        <v>0</v>
      </c>
      <c r="BC274" s="311">
        <f t="shared" si="258"/>
        <v>0</v>
      </c>
      <c r="BD274" s="311">
        <f t="shared" si="259"/>
        <v>0</v>
      </c>
      <c r="BE274" s="301">
        <f t="shared" si="260"/>
        <v>0</v>
      </c>
    </row>
    <row r="275" spans="3:57" ht="15" customHeight="1">
      <c r="C275" s="71" t="s">
        <v>54</v>
      </c>
      <c r="D275" s="667"/>
      <c r="E275" s="66"/>
      <c r="F275" s="66"/>
      <c r="G275" s="66"/>
      <c r="H275" s="66"/>
      <c r="I275" s="66"/>
      <c r="J275" s="66"/>
      <c r="K275" s="66"/>
      <c r="L275" s="66"/>
      <c r="M275" s="66"/>
      <c r="N275" s="66"/>
      <c r="O275" s="597"/>
      <c r="P275" s="66"/>
      <c r="Q275" s="135"/>
      <c r="R275" s="64">
        <f t="shared" si="255"/>
        <v>1.1000000000000001</v>
      </c>
      <c r="S275" s="820"/>
      <c r="T275" s="833"/>
      <c r="U275" s="820"/>
      <c r="V275" s="833"/>
      <c r="W275" s="820"/>
      <c r="X275" s="833"/>
      <c r="Y275" s="339"/>
      <c r="Z275" s="787"/>
      <c r="AA275" s="788"/>
      <c r="AB275" s="787"/>
      <c r="AC275" s="788"/>
      <c r="AD275" s="787"/>
      <c r="AE275" s="788"/>
      <c r="AF275" s="330"/>
      <c r="AG275" s="812"/>
      <c r="AH275" s="813"/>
      <c r="AI275" s="812"/>
      <c r="AJ275" s="813"/>
      <c r="AK275" s="812"/>
      <c r="AL275" s="813"/>
      <c r="AM275" s="331"/>
      <c r="AN275" s="781"/>
      <c r="AO275" s="782"/>
      <c r="AP275" s="781"/>
      <c r="AQ275" s="782"/>
      <c r="AR275" s="781"/>
      <c r="AS275" s="782"/>
      <c r="AT275" s="332"/>
      <c r="AU275" s="794">
        <f t="shared" si="261"/>
        <v>0</v>
      </c>
      <c r="AV275" s="795"/>
      <c r="AW275" s="794">
        <f t="shared" si="262"/>
        <v>0</v>
      </c>
      <c r="AX275" s="795"/>
      <c r="AY275" s="794">
        <f t="shared" si="263"/>
        <v>0</v>
      </c>
      <c r="AZ275" s="795"/>
      <c r="BA275" s="286">
        <f t="shared" si="256"/>
        <v>0</v>
      </c>
      <c r="BB275" s="311">
        <f t="shared" si="257"/>
        <v>0</v>
      </c>
      <c r="BC275" s="311">
        <f t="shared" si="258"/>
        <v>0</v>
      </c>
      <c r="BD275" s="311">
        <f t="shared" si="259"/>
        <v>0</v>
      </c>
      <c r="BE275" s="301">
        <f t="shared" si="260"/>
        <v>0</v>
      </c>
    </row>
    <row r="276" spans="3:57" ht="15" customHeight="1">
      <c r="C276" s="71" t="s">
        <v>350</v>
      </c>
      <c r="D276" s="667" t="s">
        <v>373</v>
      </c>
      <c r="E276" s="66"/>
      <c r="F276" s="66"/>
      <c r="G276" s="66"/>
      <c r="H276" s="66"/>
      <c r="I276" s="66"/>
      <c r="J276" s="66"/>
      <c r="K276" s="66"/>
      <c r="L276" s="66"/>
      <c r="M276" s="66"/>
      <c r="N276" s="66"/>
      <c r="O276" s="597"/>
      <c r="P276" s="66"/>
      <c r="Q276" s="135"/>
      <c r="R276" s="64">
        <f t="shared" si="255"/>
        <v>1.1000000000000001</v>
      </c>
      <c r="S276" s="820"/>
      <c r="T276" s="833"/>
      <c r="U276" s="820"/>
      <c r="V276" s="833"/>
      <c r="W276" s="820"/>
      <c r="X276" s="833"/>
      <c r="Y276" s="339"/>
      <c r="Z276" s="787"/>
      <c r="AA276" s="788"/>
      <c r="AB276" s="787"/>
      <c r="AC276" s="788"/>
      <c r="AD276" s="787"/>
      <c r="AE276" s="788"/>
      <c r="AF276" s="330"/>
      <c r="AG276" s="812"/>
      <c r="AH276" s="813"/>
      <c r="AI276" s="812"/>
      <c r="AJ276" s="813"/>
      <c r="AK276" s="812"/>
      <c r="AL276" s="813"/>
      <c r="AM276" s="331"/>
      <c r="AN276" s="781"/>
      <c r="AO276" s="782"/>
      <c r="AP276" s="781"/>
      <c r="AQ276" s="782"/>
      <c r="AR276" s="781"/>
      <c r="AS276" s="782"/>
      <c r="AT276" s="332"/>
      <c r="AU276" s="794">
        <f t="shared" si="261"/>
        <v>0</v>
      </c>
      <c r="AV276" s="795"/>
      <c r="AW276" s="794">
        <f t="shared" si="262"/>
        <v>0</v>
      </c>
      <c r="AX276" s="795"/>
      <c r="AY276" s="794">
        <f t="shared" si="263"/>
        <v>0</v>
      </c>
      <c r="AZ276" s="795"/>
      <c r="BA276" s="286">
        <f t="shared" si="256"/>
        <v>0</v>
      </c>
      <c r="BB276" s="311">
        <f t="shared" si="257"/>
        <v>0</v>
      </c>
      <c r="BC276" s="311">
        <f t="shared" si="258"/>
        <v>0</v>
      </c>
      <c r="BD276" s="311">
        <f t="shared" si="259"/>
        <v>0</v>
      </c>
      <c r="BE276" s="301">
        <f t="shared" si="260"/>
        <v>0</v>
      </c>
    </row>
    <row r="277" spans="3:57" ht="15" customHeight="1">
      <c r="C277" s="71" t="s">
        <v>262</v>
      </c>
      <c r="D277" s="667"/>
      <c r="E277" s="66"/>
      <c r="F277" s="66"/>
      <c r="G277" s="66"/>
      <c r="H277" s="66"/>
      <c r="I277" s="66"/>
      <c r="J277" s="66"/>
      <c r="K277" s="66"/>
      <c r="L277" s="66"/>
      <c r="M277" s="66"/>
      <c r="N277" s="66"/>
      <c r="O277" s="597"/>
      <c r="P277" s="66"/>
      <c r="Q277" s="135"/>
      <c r="R277" s="64">
        <f t="shared" si="255"/>
        <v>1</v>
      </c>
      <c r="S277" s="820"/>
      <c r="T277" s="833"/>
      <c r="U277" s="820"/>
      <c r="V277" s="833"/>
      <c r="W277" s="820"/>
      <c r="X277" s="833"/>
      <c r="Y277" s="339"/>
      <c r="Z277" s="787"/>
      <c r="AA277" s="788"/>
      <c r="AB277" s="787"/>
      <c r="AC277" s="788"/>
      <c r="AD277" s="787"/>
      <c r="AE277" s="788"/>
      <c r="AF277" s="330"/>
      <c r="AG277" s="812"/>
      <c r="AH277" s="813"/>
      <c r="AI277" s="812"/>
      <c r="AJ277" s="813"/>
      <c r="AK277" s="812"/>
      <c r="AL277" s="813"/>
      <c r="AM277" s="331"/>
      <c r="AN277" s="781"/>
      <c r="AO277" s="782"/>
      <c r="AP277" s="781"/>
      <c r="AQ277" s="782"/>
      <c r="AR277" s="781"/>
      <c r="AS277" s="782"/>
      <c r="AT277" s="332"/>
      <c r="AU277" s="794">
        <f t="shared" si="261"/>
        <v>0</v>
      </c>
      <c r="AV277" s="795"/>
      <c r="AW277" s="794">
        <f t="shared" si="262"/>
        <v>0</v>
      </c>
      <c r="AX277" s="795"/>
      <c r="AY277" s="794">
        <f t="shared" si="263"/>
        <v>0</v>
      </c>
      <c r="AZ277" s="795"/>
      <c r="BA277" s="286">
        <f t="shared" si="256"/>
        <v>0</v>
      </c>
      <c r="BB277" s="311">
        <f t="shared" si="257"/>
        <v>0</v>
      </c>
      <c r="BC277" s="311">
        <f t="shared" si="258"/>
        <v>0</v>
      </c>
      <c r="BD277" s="311">
        <f t="shared" si="259"/>
        <v>0</v>
      </c>
      <c r="BE277" s="301">
        <f t="shared" si="260"/>
        <v>0</v>
      </c>
    </row>
    <row r="278" spans="3:57" ht="15" customHeight="1">
      <c r="C278" s="71" t="s">
        <v>28</v>
      </c>
      <c r="D278" s="667"/>
      <c r="E278" s="66"/>
      <c r="F278" s="66"/>
      <c r="G278" s="66"/>
      <c r="H278" s="66"/>
      <c r="I278" s="66"/>
      <c r="J278" s="66"/>
      <c r="K278" s="66"/>
      <c r="L278" s="66"/>
      <c r="M278" s="66"/>
      <c r="N278" s="66"/>
      <c r="O278" s="597"/>
      <c r="P278" s="66"/>
      <c r="Q278" s="135"/>
      <c r="R278" s="64">
        <f t="shared" si="255"/>
        <v>1</v>
      </c>
      <c r="S278" s="820"/>
      <c r="T278" s="833"/>
      <c r="U278" s="820"/>
      <c r="V278" s="833"/>
      <c r="W278" s="820"/>
      <c r="X278" s="833"/>
      <c r="Y278" s="339"/>
      <c r="Z278" s="787"/>
      <c r="AA278" s="788"/>
      <c r="AB278" s="787"/>
      <c r="AC278" s="788"/>
      <c r="AD278" s="787"/>
      <c r="AE278" s="788"/>
      <c r="AF278" s="330"/>
      <c r="AG278" s="812"/>
      <c r="AH278" s="813"/>
      <c r="AI278" s="812"/>
      <c r="AJ278" s="813"/>
      <c r="AK278" s="812"/>
      <c r="AL278" s="813"/>
      <c r="AM278" s="331"/>
      <c r="AN278" s="781"/>
      <c r="AO278" s="782"/>
      <c r="AP278" s="781"/>
      <c r="AQ278" s="782"/>
      <c r="AR278" s="781"/>
      <c r="AS278" s="782"/>
      <c r="AT278" s="332"/>
      <c r="AU278" s="794">
        <f t="shared" si="261"/>
        <v>0</v>
      </c>
      <c r="AV278" s="795"/>
      <c r="AW278" s="794">
        <f t="shared" si="262"/>
        <v>0</v>
      </c>
      <c r="AX278" s="795"/>
      <c r="AY278" s="794">
        <f t="shared" si="263"/>
        <v>0</v>
      </c>
      <c r="AZ278" s="795"/>
      <c r="BA278" s="286">
        <f t="shared" si="256"/>
        <v>0</v>
      </c>
      <c r="BB278" s="311">
        <f t="shared" si="257"/>
        <v>0</v>
      </c>
      <c r="BC278" s="311">
        <f t="shared" si="258"/>
        <v>0</v>
      </c>
      <c r="BD278" s="311">
        <f t="shared" si="259"/>
        <v>0</v>
      </c>
      <c r="BE278" s="301">
        <f t="shared" si="260"/>
        <v>0</v>
      </c>
    </row>
    <row r="279" spans="3:57" ht="15" customHeight="1">
      <c r="C279" s="71" t="s">
        <v>54</v>
      </c>
      <c r="D279" s="667"/>
      <c r="E279" s="66"/>
      <c r="F279" s="66"/>
      <c r="G279" s="66"/>
      <c r="H279" s="66"/>
      <c r="I279" s="66"/>
      <c r="J279" s="66"/>
      <c r="K279" s="66"/>
      <c r="L279" s="66"/>
      <c r="M279" s="66"/>
      <c r="N279" s="66"/>
      <c r="O279" s="597"/>
      <c r="P279" s="66"/>
      <c r="Q279" s="135"/>
      <c r="R279" s="64">
        <f t="shared" si="255"/>
        <v>1.1000000000000001</v>
      </c>
      <c r="S279" s="820"/>
      <c r="T279" s="833"/>
      <c r="U279" s="820"/>
      <c r="V279" s="833"/>
      <c r="W279" s="820"/>
      <c r="X279" s="833"/>
      <c r="Y279" s="339"/>
      <c r="Z279" s="787"/>
      <c r="AA279" s="788"/>
      <c r="AB279" s="787"/>
      <c r="AC279" s="788"/>
      <c r="AD279" s="787"/>
      <c r="AE279" s="788"/>
      <c r="AF279" s="330"/>
      <c r="AG279" s="812"/>
      <c r="AH279" s="813"/>
      <c r="AI279" s="812"/>
      <c r="AJ279" s="813"/>
      <c r="AK279" s="812"/>
      <c r="AL279" s="813"/>
      <c r="AM279" s="331"/>
      <c r="AN279" s="781"/>
      <c r="AO279" s="782"/>
      <c r="AP279" s="781"/>
      <c r="AQ279" s="782"/>
      <c r="AR279" s="781"/>
      <c r="AS279" s="782"/>
      <c r="AT279" s="332"/>
      <c r="AU279" s="794">
        <f t="shared" si="261"/>
        <v>0</v>
      </c>
      <c r="AV279" s="795"/>
      <c r="AW279" s="794">
        <f t="shared" si="262"/>
        <v>0</v>
      </c>
      <c r="AX279" s="795"/>
      <c r="AY279" s="794">
        <f t="shared" si="263"/>
        <v>0</v>
      </c>
      <c r="AZ279" s="795"/>
      <c r="BA279" s="286">
        <f t="shared" si="256"/>
        <v>0</v>
      </c>
      <c r="BB279" s="311">
        <f t="shared" si="257"/>
        <v>0</v>
      </c>
      <c r="BC279" s="311">
        <f t="shared" si="258"/>
        <v>0</v>
      </c>
      <c r="BD279" s="311">
        <f t="shared" si="259"/>
        <v>0</v>
      </c>
      <c r="BE279" s="301">
        <f t="shared" si="260"/>
        <v>0</v>
      </c>
    </row>
    <row r="280" spans="3:57" ht="15" customHeight="1">
      <c r="C280" s="71" t="s">
        <v>350</v>
      </c>
      <c r="D280" s="667" t="s">
        <v>373</v>
      </c>
      <c r="E280" s="66"/>
      <c r="F280" s="66"/>
      <c r="G280" s="66"/>
      <c r="H280" s="66"/>
      <c r="I280" s="66"/>
      <c r="J280" s="66"/>
      <c r="K280" s="66"/>
      <c r="L280" s="66"/>
      <c r="M280" s="66"/>
      <c r="N280" s="66"/>
      <c r="O280" s="597"/>
      <c r="P280" s="66"/>
      <c r="Q280" s="135"/>
      <c r="R280" s="64">
        <f t="shared" si="255"/>
        <v>1.1000000000000001</v>
      </c>
      <c r="S280" s="820"/>
      <c r="T280" s="821"/>
      <c r="U280" s="820"/>
      <c r="V280" s="821"/>
      <c r="W280" s="820"/>
      <c r="X280" s="821"/>
      <c r="Y280" s="339"/>
      <c r="Z280" s="787"/>
      <c r="AA280" s="830"/>
      <c r="AB280" s="787"/>
      <c r="AC280" s="830"/>
      <c r="AD280" s="787"/>
      <c r="AE280" s="830"/>
      <c r="AF280" s="330"/>
      <c r="AG280" s="812"/>
      <c r="AH280" s="831"/>
      <c r="AI280" s="812"/>
      <c r="AJ280" s="831"/>
      <c r="AK280" s="812"/>
      <c r="AL280" s="831"/>
      <c r="AM280" s="331"/>
      <c r="AN280" s="781"/>
      <c r="AO280" s="832"/>
      <c r="AP280" s="781"/>
      <c r="AQ280" s="832"/>
      <c r="AR280" s="781"/>
      <c r="AS280" s="832"/>
      <c r="AT280" s="332"/>
      <c r="AU280" s="794">
        <f t="shared" si="261"/>
        <v>0</v>
      </c>
      <c r="AV280" s="819"/>
      <c r="AW280" s="794">
        <f t="shared" si="262"/>
        <v>0</v>
      </c>
      <c r="AX280" s="819"/>
      <c r="AY280" s="794">
        <f t="shared" si="263"/>
        <v>0</v>
      </c>
      <c r="AZ280" s="819"/>
      <c r="BA280" s="286">
        <f t="shared" si="256"/>
        <v>0</v>
      </c>
      <c r="BB280" s="311">
        <f t="shared" si="257"/>
        <v>0</v>
      </c>
      <c r="BC280" s="311">
        <f t="shared" si="258"/>
        <v>0</v>
      </c>
      <c r="BD280" s="311">
        <f t="shared" si="259"/>
        <v>0</v>
      </c>
      <c r="BE280" s="301">
        <f t="shared" si="260"/>
        <v>0</v>
      </c>
    </row>
    <row r="281" spans="3:57" ht="15" customHeight="1">
      <c r="C281" s="71" t="s">
        <v>262</v>
      </c>
      <c r="D281" s="667"/>
      <c r="E281" s="66"/>
      <c r="F281" s="66"/>
      <c r="G281" s="66"/>
      <c r="H281" s="66"/>
      <c r="I281" s="66"/>
      <c r="J281" s="66"/>
      <c r="K281" s="66"/>
      <c r="L281" s="66"/>
      <c r="M281" s="66"/>
      <c r="N281" s="66"/>
      <c r="O281" s="597"/>
      <c r="P281" s="66"/>
      <c r="Q281" s="135"/>
      <c r="R281" s="64">
        <f t="shared" si="255"/>
        <v>1</v>
      </c>
      <c r="S281" s="820"/>
      <c r="T281" s="821"/>
      <c r="U281" s="820"/>
      <c r="V281" s="821"/>
      <c r="W281" s="820"/>
      <c r="X281" s="821"/>
      <c r="Y281" s="339"/>
      <c r="Z281" s="787"/>
      <c r="AA281" s="830"/>
      <c r="AB281" s="787"/>
      <c r="AC281" s="830"/>
      <c r="AD281" s="787"/>
      <c r="AE281" s="830"/>
      <c r="AF281" s="330"/>
      <c r="AG281" s="812"/>
      <c r="AH281" s="831"/>
      <c r="AI281" s="812"/>
      <c r="AJ281" s="831"/>
      <c r="AK281" s="812"/>
      <c r="AL281" s="831"/>
      <c r="AM281" s="331"/>
      <c r="AN281" s="781"/>
      <c r="AO281" s="832"/>
      <c r="AP281" s="781"/>
      <c r="AQ281" s="832"/>
      <c r="AR281" s="781"/>
      <c r="AS281" s="832"/>
      <c r="AT281" s="332"/>
      <c r="AU281" s="794">
        <f t="shared" si="261"/>
        <v>0</v>
      </c>
      <c r="AV281" s="819"/>
      <c r="AW281" s="794">
        <f t="shared" si="262"/>
        <v>0</v>
      </c>
      <c r="AX281" s="819"/>
      <c r="AY281" s="794">
        <f t="shared" si="263"/>
        <v>0</v>
      </c>
      <c r="AZ281" s="819"/>
      <c r="BA281" s="286">
        <f t="shared" si="256"/>
        <v>0</v>
      </c>
      <c r="BB281" s="311">
        <f t="shared" si="257"/>
        <v>0</v>
      </c>
      <c r="BC281" s="311">
        <f t="shared" si="258"/>
        <v>0</v>
      </c>
      <c r="BD281" s="311">
        <f t="shared" si="259"/>
        <v>0</v>
      </c>
      <c r="BE281" s="301">
        <f t="shared" si="260"/>
        <v>0</v>
      </c>
    </row>
    <row r="282" spans="3:57" ht="15" customHeight="1">
      <c r="C282" s="71" t="s">
        <v>28</v>
      </c>
      <c r="D282" s="667"/>
      <c r="E282" s="66"/>
      <c r="F282" s="66"/>
      <c r="G282" s="66"/>
      <c r="H282" s="66"/>
      <c r="I282" s="66"/>
      <c r="J282" s="66"/>
      <c r="K282" s="66"/>
      <c r="L282" s="66"/>
      <c r="M282" s="66"/>
      <c r="N282" s="66"/>
      <c r="O282" s="597"/>
      <c r="P282" s="66"/>
      <c r="Q282" s="135"/>
      <c r="R282" s="64">
        <f t="shared" si="255"/>
        <v>1</v>
      </c>
      <c r="S282" s="820"/>
      <c r="T282" s="821"/>
      <c r="U282" s="820"/>
      <c r="V282" s="821"/>
      <c r="W282" s="820"/>
      <c r="X282" s="821"/>
      <c r="Y282" s="339"/>
      <c r="Z282" s="787"/>
      <c r="AA282" s="830"/>
      <c r="AB282" s="787"/>
      <c r="AC282" s="830"/>
      <c r="AD282" s="787"/>
      <c r="AE282" s="830"/>
      <c r="AF282" s="330"/>
      <c r="AG282" s="812"/>
      <c r="AH282" s="831"/>
      <c r="AI282" s="812"/>
      <c r="AJ282" s="831"/>
      <c r="AK282" s="812"/>
      <c r="AL282" s="831"/>
      <c r="AM282" s="331"/>
      <c r="AN282" s="781"/>
      <c r="AO282" s="832"/>
      <c r="AP282" s="781"/>
      <c r="AQ282" s="832"/>
      <c r="AR282" s="781"/>
      <c r="AS282" s="832"/>
      <c r="AT282" s="332"/>
      <c r="AU282" s="794">
        <f t="shared" si="261"/>
        <v>0</v>
      </c>
      <c r="AV282" s="819"/>
      <c r="AW282" s="794">
        <f t="shared" si="262"/>
        <v>0</v>
      </c>
      <c r="AX282" s="819"/>
      <c r="AY282" s="794">
        <f t="shared" si="263"/>
        <v>0</v>
      </c>
      <c r="AZ282" s="819"/>
      <c r="BA282" s="286">
        <f t="shared" si="256"/>
        <v>0</v>
      </c>
      <c r="BB282" s="311">
        <f t="shared" si="257"/>
        <v>0</v>
      </c>
      <c r="BC282" s="311">
        <f t="shared" si="258"/>
        <v>0</v>
      </c>
      <c r="BD282" s="311">
        <f t="shared" si="259"/>
        <v>0</v>
      </c>
      <c r="BE282" s="301">
        <f t="shared" si="260"/>
        <v>0</v>
      </c>
    </row>
    <row r="283" spans="3:57" ht="15" customHeight="1">
      <c r="C283" s="71" t="s">
        <v>54</v>
      </c>
      <c r="D283" s="667"/>
      <c r="E283" s="66"/>
      <c r="F283" s="66"/>
      <c r="G283" s="66"/>
      <c r="H283" s="66"/>
      <c r="I283" s="66"/>
      <c r="J283" s="66"/>
      <c r="K283" s="66"/>
      <c r="L283" s="66"/>
      <c r="M283" s="66"/>
      <c r="N283" s="66"/>
      <c r="O283" s="597"/>
      <c r="P283" s="66"/>
      <c r="Q283" s="135"/>
      <c r="R283" s="64">
        <f t="shared" si="255"/>
        <v>1.1000000000000001</v>
      </c>
      <c r="S283" s="820"/>
      <c r="T283" s="821"/>
      <c r="U283" s="820"/>
      <c r="V283" s="821"/>
      <c r="W283" s="820"/>
      <c r="X283" s="821"/>
      <c r="Y283" s="339"/>
      <c r="Z283" s="787"/>
      <c r="AA283" s="830"/>
      <c r="AB283" s="787"/>
      <c r="AC283" s="830"/>
      <c r="AD283" s="787"/>
      <c r="AE283" s="830"/>
      <c r="AF283" s="330"/>
      <c r="AG283" s="812"/>
      <c r="AH283" s="831"/>
      <c r="AI283" s="812"/>
      <c r="AJ283" s="831"/>
      <c r="AK283" s="812"/>
      <c r="AL283" s="831"/>
      <c r="AM283" s="331"/>
      <c r="AN283" s="781"/>
      <c r="AO283" s="832"/>
      <c r="AP283" s="781"/>
      <c r="AQ283" s="832"/>
      <c r="AR283" s="781"/>
      <c r="AS283" s="832"/>
      <c r="AT283" s="332"/>
      <c r="AU283" s="794">
        <f t="shared" si="261"/>
        <v>0</v>
      </c>
      <c r="AV283" s="819"/>
      <c r="AW283" s="794">
        <f t="shared" si="262"/>
        <v>0</v>
      </c>
      <c r="AX283" s="819"/>
      <c r="AY283" s="794">
        <f t="shared" si="263"/>
        <v>0</v>
      </c>
      <c r="AZ283" s="819"/>
      <c r="BA283" s="286">
        <f t="shared" si="256"/>
        <v>0</v>
      </c>
      <c r="BB283" s="311">
        <f t="shared" si="257"/>
        <v>0</v>
      </c>
      <c r="BC283" s="311">
        <f t="shared" si="258"/>
        <v>0</v>
      </c>
      <c r="BD283" s="311">
        <f t="shared" si="259"/>
        <v>0</v>
      </c>
      <c r="BE283" s="301">
        <f t="shared" si="260"/>
        <v>0</v>
      </c>
    </row>
    <row r="284" spans="3:57" ht="15" customHeight="1">
      <c r="C284" s="71" t="s">
        <v>350</v>
      </c>
      <c r="D284" s="667" t="s">
        <v>373</v>
      </c>
      <c r="E284" s="66"/>
      <c r="F284" s="66"/>
      <c r="G284" s="66"/>
      <c r="H284" s="66"/>
      <c r="I284" s="66"/>
      <c r="J284" s="66"/>
      <c r="K284" s="66"/>
      <c r="L284" s="66"/>
      <c r="M284" s="66"/>
      <c r="N284" s="66"/>
      <c r="O284" s="597"/>
      <c r="P284" s="66"/>
      <c r="Q284" s="135"/>
      <c r="R284" s="64">
        <f t="shared" si="255"/>
        <v>1.1000000000000001</v>
      </c>
      <c r="S284" s="820"/>
      <c r="T284" s="821"/>
      <c r="U284" s="820"/>
      <c r="V284" s="821"/>
      <c r="W284" s="820"/>
      <c r="X284" s="821"/>
      <c r="Y284" s="339"/>
      <c r="Z284" s="787"/>
      <c r="AA284" s="830"/>
      <c r="AB284" s="787"/>
      <c r="AC284" s="830"/>
      <c r="AD284" s="787"/>
      <c r="AE284" s="830"/>
      <c r="AF284" s="330"/>
      <c r="AG284" s="812"/>
      <c r="AH284" s="831"/>
      <c r="AI284" s="812"/>
      <c r="AJ284" s="831"/>
      <c r="AK284" s="812"/>
      <c r="AL284" s="831"/>
      <c r="AM284" s="331"/>
      <c r="AN284" s="781"/>
      <c r="AO284" s="832"/>
      <c r="AP284" s="781"/>
      <c r="AQ284" s="832"/>
      <c r="AR284" s="781"/>
      <c r="AS284" s="832"/>
      <c r="AT284" s="332"/>
      <c r="AU284" s="794">
        <f t="shared" si="261"/>
        <v>0</v>
      </c>
      <c r="AV284" s="819"/>
      <c r="AW284" s="794">
        <f t="shared" si="262"/>
        <v>0</v>
      </c>
      <c r="AX284" s="819"/>
      <c r="AY284" s="794">
        <f t="shared" si="263"/>
        <v>0</v>
      </c>
      <c r="AZ284" s="819"/>
      <c r="BA284" s="286">
        <f t="shared" si="256"/>
        <v>0</v>
      </c>
      <c r="BB284" s="311">
        <f t="shared" si="257"/>
        <v>0</v>
      </c>
      <c r="BC284" s="311">
        <f t="shared" si="258"/>
        <v>0</v>
      </c>
      <c r="BD284" s="311">
        <f t="shared" si="259"/>
        <v>0</v>
      </c>
      <c r="BE284" s="301">
        <f t="shared" si="260"/>
        <v>0</v>
      </c>
    </row>
    <row r="285" spans="3:57" ht="15" customHeight="1">
      <c r="C285" s="71" t="s">
        <v>262</v>
      </c>
      <c r="D285" s="667"/>
      <c r="E285" s="66"/>
      <c r="F285" s="66"/>
      <c r="G285" s="66"/>
      <c r="H285" s="66"/>
      <c r="I285" s="66"/>
      <c r="J285" s="66"/>
      <c r="K285" s="66"/>
      <c r="L285" s="66"/>
      <c r="M285" s="66"/>
      <c r="N285" s="66"/>
      <c r="O285" s="597"/>
      <c r="P285" s="66"/>
      <c r="Q285" s="135"/>
      <c r="R285" s="64">
        <f t="shared" si="255"/>
        <v>1</v>
      </c>
      <c r="S285" s="820"/>
      <c r="T285" s="821"/>
      <c r="U285" s="820"/>
      <c r="V285" s="821"/>
      <c r="W285" s="820"/>
      <c r="X285" s="821"/>
      <c r="Y285" s="339"/>
      <c r="Z285" s="787"/>
      <c r="AA285" s="830"/>
      <c r="AB285" s="787"/>
      <c r="AC285" s="830"/>
      <c r="AD285" s="787"/>
      <c r="AE285" s="830"/>
      <c r="AF285" s="330"/>
      <c r="AG285" s="812"/>
      <c r="AH285" s="831"/>
      <c r="AI285" s="812"/>
      <c r="AJ285" s="831"/>
      <c r="AK285" s="812"/>
      <c r="AL285" s="831"/>
      <c r="AM285" s="331"/>
      <c r="AN285" s="781"/>
      <c r="AO285" s="832"/>
      <c r="AP285" s="781"/>
      <c r="AQ285" s="832"/>
      <c r="AR285" s="781"/>
      <c r="AS285" s="832"/>
      <c r="AT285" s="332"/>
      <c r="AU285" s="794">
        <f t="shared" si="261"/>
        <v>0</v>
      </c>
      <c r="AV285" s="819"/>
      <c r="AW285" s="794">
        <f t="shared" si="262"/>
        <v>0</v>
      </c>
      <c r="AX285" s="819"/>
      <c r="AY285" s="794">
        <f t="shared" si="263"/>
        <v>0</v>
      </c>
      <c r="AZ285" s="819"/>
      <c r="BA285" s="286">
        <f t="shared" si="256"/>
        <v>0</v>
      </c>
      <c r="BB285" s="311">
        <f t="shared" si="257"/>
        <v>0</v>
      </c>
      <c r="BC285" s="311">
        <f t="shared" si="258"/>
        <v>0</v>
      </c>
      <c r="BD285" s="311">
        <f t="shared" si="259"/>
        <v>0</v>
      </c>
      <c r="BE285" s="301">
        <f t="shared" si="260"/>
        <v>0</v>
      </c>
    </row>
    <row r="286" spans="3:57" ht="15" customHeight="1">
      <c r="C286" s="71" t="s">
        <v>28</v>
      </c>
      <c r="D286" s="667"/>
      <c r="E286" s="66"/>
      <c r="F286" s="66"/>
      <c r="G286" s="66"/>
      <c r="H286" s="66"/>
      <c r="I286" s="66"/>
      <c r="J286" s="66"/>
      <c r="K286" s="66"/>
      <c r="L286" s="66"/>
      <c r="M286" s="66"/>
      <c r="N286" s="66"/>
      <c r="O286" s="597"/>
      <c r="P286" s="66"/>
      <c r="Q286" s="135"/>
      <c r="R286" s="64">
        <f t="shared" si="255"/>
        <v>1</v>
      </c>
      <c r="S286" s="820"/>
      <c r="T286" s="821"/>
      <c r="U286" s="820"/>
      <c r="V286" s="821"/>
      <c r="W286" s="820"/>
      <c r="X286" s="821"/>
      <c r="Y286" s="339"/>
      <c r="Z286" s="787"/>
      <c r="AA286" s="830"/>
      <c r="AB286" s="787"/>
      <c r="AC286" s="830"/>
      <c r="AD286" s="787"/>
      <c r="AE286" s="830"/>
      <c r="AF286" s="330"/>
      <c r="AG286" s="812"/>
      <c r="AH286" s="831"/>
      <c r="AI286" s="812"/>
      <c r="AJ286" s="831"/>
      <c r="AK286" s="812"/>
      <c r="AL286" s="831"/>
      <c r="AM286" s="331"/>
      <c r="AN286" s="781"/>
      <c r="AO286" s="832"/>
      <c r="AP286" s="781"/>
      <c r="AQ286" s="832"/>
      <c r="AR286" s="781"/>
      <c r="AS286" s="832"/>
      <c r="AT286" s="332"/>
      <c r="AU286" s="794">
        <f t="shared" si="261"/>
        <v>0</v>
      </c>
      <c r="AV286" s="819"/>
      <c r="AW286" s="794">
        <f t="shared" si="262"/>
        <v>0</v>
      </c>
      <c r="AX286" s="819"/>
      <c r="AY286" s="794">
        <f t="shared" si="263"/>
        <v>0</v>
      </c>
      <c r="AZ286" s="819"/>
      <c r="BA286" s="286">
        <f t="shared" si="256"/>
        <v>0</v>
      </c>
      <c r="BB286" s="311">
        <f t="shared" si="257"/>
        <v>0</v>
      </c>
      <c r="BC286" s="311">
        <f t="shared" si="258"/>
        <v>0</v>
      </c>
      <c r="BD286" s="311">
        <f t="shared" si="259"/>
        <v>0</v>
      </c>
      <c r="BE286" s="301">
        <f t="shared" si="260"/>
        <v>0</v>
      </c>
    </row>
    <row r="287" spans="3:57" ht="15" customHeight="1">
      <c r="C287" s="71" t="s">
        <v>54</v>
      </c>
      <c r="D287" s="667"/>
      <c r="E287" s="66"/>
      <c r="F287" s="66"/>
      <c r="G287" s="66"/>
      <c r="H287" s="66"/>
      <c r="I287" s="66"/>
      <c r="J287" s="66"/>
      <c r="K287" s="66"/>
      <c r="L287" s="66"/>
      <c r="M287" s="66"/>
      <c r="N287" s="66"/>
      <c r="O287" s="853"/>
      <c r="P287" s="66"/>
      <c r="Q287" s="135"/>
      <c r="R287" s="64">
        <f t="shared" si="255"/>
        <v>1.1000000000000001</v>
      </c>
      <c r="S287" s="828"/>
      <c r="T287" s="829"/>
      <c r="U287" s="828"/>
      <c r="V287" s="829"/>
      <c r="W287" s="828"/>
      <c r="X287" s="829"/>
      <c r="Y287" s="339"/>
      <c r="Z287" s="816"/>
      <c r="AA287" s="817"/>
      <c r="AB287" s="816"/>
      <c r="AC287" s="817"/>
      <c r="AD287" s="816"/>
      <c r="AE287" s="817"/>
      <c r="AF287" s="330"/>
      <c r="AG287" s="822"/>
      <c r="AH287" s="823"/>
      <c r="AI287" s="822"/>
      <c r="AJ287" s="823"/>
      <c r="AK287" s="822"/>
      <c r="AL287" s="823"/>
      <c r="AM287" s="331"/>
      <c r="AN287" s="826"/>
      <c r="AO287" s="827"/>
      <c r="AP287" s="826"/>
      <c r="AQ287" s="827"/>
      <c r="AR287" s="826"/>
      <c r="AS287" s="827"/>
      <c r="AT287" s="332"/>
      <c r="AU287" s="824">
        <f t="shared" si="261"/>
        <v>0</v>
      </c>
      <c r="AV287" s="825"/>
      <c r="AW287" s="824">
        <f t="shared" si="262"/>
        <v>0</v>
      </c>
      <c r="AX287" s="825"/>
      <c r="AY287" s="824">
        <f t="shared" si="263"/>
        <v>0</v>
      </c>
      <c r="AZ287" s="825"/>
      <c r="BA287" s="286">
        <f t="shared" si="256"/>
        <v>0</v>
      </c>
      <c r="BB287" s="311">
        <f t="shared" si="257"/>
        <v>0</v>
      </c>
      <c r="BC287" s="311">
        <f t="shared" si="258"/>
        <v>0</v>
      </c>
      <c r="BD287" s="311">
        <f t="shared" si="259"/>
        <v>0</v>
      </c>
      <c r="BE287" s="301">
        <f t="shared" si="260"/>
        <v>0</v>
      </c>
    </row>
    <row r="288" spans="3:57" ht="15" customHeight="1">
      <c r="C288" s="133"/>
      <c r="D288" s="64"/>
      <c r="E288" s="47"/>
      <c r="F288" s="47"/>
      <c r="G288" s="47"/>
      <c r="H288" s="47"/>
      <c r="I288" s="47"/>
      <c r="J288" s="47"/>
      <c r="K288" s="47"/>
      <c r="L288" s="47"/>
      <c r="M288" s="47"/>
      <c r="N288" s="47"/>
      <c r="O288" s="627" t="s">
        <v>183</v>
      </c>
      <c r="P288" s="628"/>
      <c r="Q288" s="628"/>
      <c r="R288" s="629"/>
      <c r="S288" s="596"/>
      <c r="T288" s="595"/>
      <c r="U288" s="596"/>
      <c r="V288" s="595"/>
      <c r="W288" s="596"/>
      <c r="X288" s="595"/>
      <c r="Y288" s="138"/>
      <c r="Z288" s="596"/>
      <c r="AA288" s="595"/>
      <c r="AB288" s="596"/>
      <c r="AC288" s="595"/>
      <c r="AD288" s="596"/>
      <c r="AE288" s="595"/>
      <c r="AF288" s="138"/>
      <c r="AG288" s="596"/>
      <c r="AH288" s="595"/>
      <c r="AI288" s="596"/>
      <c r="AJ288" s="595"/>
      <c r="AK288" s="596"/>
      <c r="AL288" s="595"/>
      <c r="AM288" s="138"/>
      <c r="AN288" s="596"/>
      <c r="AO288" s="595"/>
      <c r="AP288" s="596"/>
      <c r="AQ288" s="595"/>
      <c r="AR288" s="596"/>
      <c r="AS288" s="595"/>
      <c r="AT288" s="138"/>
      <c r="AU288" s="596">
        <f>SUM(AU268:AV287)</f>
        <v>0</v>
      </c>
      <c r="AV288" s="595"/>
      <c r="AW288" s="596">
        <f>SUM(AW268:AX287)</f>
        <v>0</v>
      </c>
      <c r="AX288" s="595"/>
      <c r="AY288" s="596">
        <f>SUM(AY268:AZ287)</f>
        <v>0</v>
      </c>
      <c r="AZ288" s="595"/>
      <c r="BA288" s="138">
        <f>SUM(AU288:AZ288)</f>
        <v>0</v>
      </c>
      <c r="BB288" s="312">
        <f>SUM(BB268:BB287)</f>
        <v>0</v>
      </c>
      <c r="BC288" s="312">
        <f>SUM(BC268:BC287)</f>
        <v>0</v>
      </c>
      <c r="BD288" s="312">
        <f>SUM(BD268:BD287)</f>
        <v>0</v>
      </c>
      <c r="BE288" s="312">
        <f t="shared" si="260"/>
        <v>0</v>
      </c>
    </row>
    <row r="289" spans="1:58" s="50" customFormat="1" ht="15" customHeight="1">
      <c r="A289" s="72"/>
      <c r="B289" s="72"/>
      <c r="C289" s="818" t="s">
        <v>375</v>
      </c>
      <c r="D289" s="818"/>
      <c r="E289" s="818"/>
      <c r="F289" s="818"/>
      <c r="G289" s="818"/>
      <c r="H289" s="818"/>
      <c r="I289" s="818"/>
      <c r="J289" s="818"/>
      <c r="K289" s="818"/>
      <c r="L289" s="818"/>
      <c r="M289" s="818"/>
      <c r="N289" s="818"/>
      <c r="O289" s="818"/>
      <c r="P289" s="818"/>
      <c r="Q289" s="818"/>
      <c r="R289" s="818"/>
      <c r="S289" s="777">
        <f>S81+S127+S173+S219+S265</f>
        <v>0</v>
      </c>
      <c r="T289" s="778"/>
      <c r="U289" s="777">
        <f>U81+U127+U173+U219+U265</f>
        <v>0</v>
      </c>
      <c r="V289" s="778"/>
      <c r="W289" s="777">
        <f>W81+W127+W173+W219+W265</f>
        <v>0</v>
      </c>
      <c r="X289" s="778"/>
      <c r="Y289" s="341">
        <f>SUM(S289:X289)</f>
        <v>0</v>
      </c>
      <c r="Z289" s="777">
        <f>Z81+Z127+Z173+Z219+Z265</f>
        <v>0</v>
      </c>
      <c r="AA289" s="778"/>
      <c r="AB289" s="777">
        <f>AB81+AB127+AB173+AB219+AB265</f>
        <v>0</v>
      </c>
      <c r="AC289" s="778"/>
      <c r="AD289" s="777">
        <f>AD81+AD127+AD173+AD219+AD265</f>
        <v>0</v>
      </c>
      <c r="AE289" s="778"/>
      <c r="AF289" s="341">
        <f>SUM(Z289:AE289)</f>
        <v>0</v>
      </c>
      <c r="AG289" s="777">
        <f>AG81+AG127+AG173+AG219+AG265</f>
        <v>0</v>
      </c>
      <c r="AH289" s="778"/>
      <c r="AI289" s="777">
        <f>AI81+AI127+AI173+AI219+AI265</f>
        <v>0</v>
      </c>
      <c r="AJ289" s="778"/>
      <c r="AK289" s="777">
        <f>AK81+AK127+AK173+AK219+AK265</f>
        <v>0</v>
      </c>
      <c r="AL289" s="778"/>
      <c r="AM289" s="341">
        <f>SUM(AG289:AL289)</f>
        <v>0</v>
      </c>
      <c r="AN289" s="777">
        <f>AN81+AN127+AN173+AN219+AN265</f>
        <v>0</v>
      </c>
      <c r="AO289" s="778"/>
      <c r="AP289" s="777">
        <f>AP81+AP127+AP173+AP219+AP265</f>
        <v>0</v>
      </c>
      <c r="AQ289" s="778"/>
      <c r="AR289" s="777">
        <f>AR81+AR127+AR173+AR219+AR265</f>
        <v>0</v>
      </c>
      <c r="AS289" s="778"/>
      <c r="AT289" s="341">
        <f>SUM(AN289:AS289)</f>
        <v>0</v>
      </c>
      <c r="AU289" s="777">
        <f>AU81+AU127+AU173+AU219+AU265</f>
        <v>0</v>
      </c>
      <c r="AV289" s="778"/>
      <c r="AW289" s="777">
        <f>AW81+AW127+AW173+AW219+AW265</f>
        <v>0</v>
      </c>
      <c r="AX289" s="778"/>
      <c r="AY289" s="777">
        <f>AY81+AY127+AY173+AY219+AY265</f>
        <v>0</v>
      </c>
      <c r="AZ289" s="778"/>
      <c r="BA289" s="341">
        <f>SUM(AU289:AZ289)</f>
        <v>0</v>
      </c>
      <c r="BB289" s="341">
        <f t="shared" ref="BB289:BD290" si="264">S289+Z289+AG289+AN289+AU289</f>
        <v>0</v>
      </c>
      <c r="BC289" s="341">
        <f t="shared" si="264"/>
        <v>0</v>
      </c>
      <c r="BD289" s="341">
        <f t="shared" si="264"/>
        <v>0</v>
      </c>
      <c r="BE289" s="341">
        <f t="shared" si="260"/>
        <v>0</v>
      </c>
      <c r="BF289" s="132"/>
    </row>
    <row r="290" spans="1:58" s="50" customFormat="1" ht="15" customHeight="1">
      <c r="A290" s="72"/>
      <c r="B290" s="72"/>
      <c r="C290" s="818" t="s">
        <v>376</v>
      </c>
      <c r="D290" s="818"/>
      <c r="E290" s="818"/>
      <c r="F290" s="818"/>
      <c r="G290" s="818"/>
      <c r="H290" s="818"/>
      <c r="I290" s="818"/>
      <c r="J290" s="818"/>
      <c r="K290" s="818"/>
      <c r="L290" s="818"/>
      <c r="M290" s="818"/>
      <c r="N290" s="818"/>
      <c r="O290" s="818"/>
      <c r="P290" s="818"/>
      <c r="Q290" s="818"/>
      <c r="R290" s="818"/>
      <c r="S290" s="777">
        <f>S104+S150+S196+S242+S288</f>
        <v>0</v>
      </c>
      <c r="T290" s="778"/>
      <c r="U290" s="777">
        <f>U104+U150+U196+U242+U288</f>
        <v>0</v>
      </c>
      <c r="V290" s="778"/>
      <c r="W290" s="777">
        <f>W104+W150+W196+W242+W288</f>
        <v>0</v>
      </c>
      <c r="X290" s="778"/>
      <c r="Y290" s="341">
        <f>SUM(S290:X290)</f>
        <v>0</v>
      </c>
      <c r="Z290" s="777">
        <f>Z82+Z128+Z174+Z220+Z266</f>
        <v>0</v>
      </c>
      <c r="AA290" s="778"/>
      <c r="AB290" s="777">
        <f>AB82+AB128+AB174+AB220+AB266</f>
        <v>0</v>
      </c>
      <c r="AC290" s="778"/>
      <c r="AD290" s="777">
        <f>AD82+AD128+AD174+AD220+AD266</f>
        <v>0</v>
      </c>
      <c r="AE290" s="778"/>
      <c r="AF290" s="341">
        <f>SUM(Z290:AE290)</f>
        <v>0</v>
      </c>
      <c r="AG290" s="777">
        <f>AG104+AG150+AG196+AG242+AG288</f>
        <v>0</v>
      </c>
      <c r="AH290" s="778"/>
      <c r="AI290" s="777">
        <f>AI104+AI150+AI196+AI242+AI288</f>
        <v>0</v>
      </c>
      <c r="AJ290" s="778"/>
      <c r="AK290" s="777">
        <f>AK104+AK150+AK196+AK242+AK288</f>
        <v>0</v>
      </c>
      <c r="AL290" s="778"/>
      <c r="AM290" s="341">
        <f>SUM(AG290:AL290)</f>
        <v>0</v>
      </c>
      <c r="AN290" s="777">
        <f>AN104+AN150+AN196+AN242+AN288</f>
        <v>0</v>
      </c>
      <c r="AO290" s="778"/>
      <c r="AP290" s="777">
        <f>AP104+AP150+AP196+AP242+AP288</f>
        <v>0</v>
      </c>
      <c r="AQ290" s="778"/>
      <c r="AR290" s="777">
        <f>AR104+AR150+AR196+AR242+AR288</f>
        <v>0</v>
      </c>
      <c r="AS290" s="778"/>
      <c r="AT290" s="341">
        <f>SUM(AN290:AS290)</f>
        <v>0</v>
      </c>
      <c r="AU290" s="777">
        <f>AU104+AU150+AU196+AU242+AU288</f>
        <v>0</v>
      </c>
      <c r="AV290" s="778"/>
      <c r="AW290" s="777">
        <f>AW104+AW150+AW196+AW242+AW288</f>
        <v>0</v>
      </c>
      <c r="AX290" s="778"/>
      <c r="AY290" s="777">
        <f>AY104+AY150+AY196+AY242+AY288</f>
        <v>0</v>
      </c>
      <c r="AZ290" s="778"/>
      <c r="BA290" s="341">
        <f>SUM(AU290:AZ290)</f>
        <v>0</v>
      </c>
      <c r="BB290" s="341">
        <f t="shared" si="264"/>
        <v>0</v>
      </c>
      <c r="BC290" s="341">
        <f t="shared" si="264"/>
        <v>0</v>
      </c>
      <c r="BD290" s="341">
        <f t="shared" si="264"/>
        <v>0</v>
      </c>
      <c r="BE290" s="341">
        <f t="shared" si="260"/>
        <v>0</v>
      </c>
      <c r="BF290" s="132"/>
    </row>
    <row r="291" spans="1:58" s="50" customFormat="1" ht="15" customHeight="1">
      <c r="A291" s="72"/>
      <c r="B291" s="72"/>
      <c r="C291" s="566" t="s">
        <v>292</v>
      </c>
      <c r="D291" s="567"/>
      <c r="E291" s="567"/>
      <c r="F291" s="567"/>
      <c r="G291" s="567"/>
      <c r="H291" s="567"/>
      <c r="I291" s="567"/>
      <c r="J291" s="567"/>
      <c r="K291" s="567"/>
      <c r="L291" s="567"/>
      <c r="M291" s="567"/>
      <c r="N291" s="567"/>
      <c r="O291" s="567"/>
      <c r="P291" s="567"/>
      <c r="Q291" s="567"/>
      <c r="R291" s="568"/>
      <c r="S291" s="594">
        <f>S289+S290</f>
        <v>0</v>
      </c>
      <c r="T291" s="811"/>
      <c r="U291" s="594">
        <f t="shared" ref="U291" si="265">U289+U290</f>
        <v>0</v>
      </c>
      <c r="V291" s="811"/>
      <c r="W291" s="594">
        <f t="shared" ref="W291" si="266">W289+W290</f>
        <v>0</v>
      </c>
      <c r="X291" s="811"/>
      <c r="Y291" s="150">
        <f>SUM(S291:X291)</f>
        <v>0</v>
      </c>
      <c r="Z291" s="594">
        <f>Z289+Z290</f>
        <v>0</v>
      </c>
      <c r="AA291" s="811"/>
      <c r="AB291" s="594">
        <f t="shared" ref="AB291" si="267">AB289+AB290</f>
        <v>0</v>
      </c>
      <c r="AC291" s="811"/>
      <c r="AD291" s="594">
        <f t="shared" ref="AD291" si="268">AD289+AD290</f>
        <v>0</v>
      </c>
      <c r="AE291" s="811"/>
      <c r="AF291" s="150">
        <f>SUM(Z291:AE291)</f>
        <v>0</v>
      </c>
      <c r="AG291" s="594">
        <f>AG289+AG290</f>
        <v>0</v>
      </c>
      <c r="AH291" s="811"/>
      <c r="AI291" s="594">
        <f t="shared" ref="AI291" si="269">AI289+AI290</f>
        <v>0</v>
      </c>
      <c r="AJ291" s="811"/>
      <c r="AK291" s="594">
        <f t="shared" ref="AK291" si="270">AK289+AK290</f>
        <v>0</v>
      </c>
      <c r="AL291" s="811"/>
      <c r="AM291" s="150">
        <f>SUM(AG291:AL291)</f>
        <v>0</v>
      </c>
      <c r="AN291" s="594">
        <f>AN289+AN290</f>
        <v>0</v>
      </c>
      <c r="AO291" s="811"/>
      <c r="AP291" s="594">
        <f t="shared" ref="AP291" si="271">AP289+AP290</f>
        <v>0</v>
      </c>
      <c r="AQ291" s="811"/>
      <c r="AR291" s="594">
        <f t="shared" ref="AR291" si="272">AR289+AR290</f>
        <v>0</v>
      </c>
      <c r="AS291" s="811"/>
      <c r="AT291" s="150">
        <f>SUM(AN291:AS291)</f>
        <v>0</v>
      </c>
      <c r="AU291" s="594">
        <f>AU289+AU290</f>
        <v>0</v>
      </c>
      <c r="AV291" s="811"/>
      <c r="AW291" s="594">
        <f t="shared" ref="AW291" si="273">AW289+AW290</f>
        <v>0</v>
      </c>
      <c r="AX291" s="811"/>
      <c r="AY291" s="594">
        <f t="shared" ref="AY291" si="274">AY289+AY290</f>
        <v>0</v>
      </c>
      <c r="AZ291" s="811"/>
      <c r="BA291" s="150">
        <f>SUM(AU291:AZ291)</f>
        <v>0</v>
      </c>
      <c r="BB291" s="150">
        <f>BB289+BB290</f>
        <v>0</v>
      </c>
      <c r="BC291" s="150">
        <f t="shared" ref="BC291:BD291" si="275">BC289+BC290</f>
        <v>0</v>
      </c>
      <c r="BD291" s="150">
        <f t="shared" si="275"/>
        <v>0</v>
      </c>
      <c r="BE291" s="150">
        <f t="shared" si="260"/>
        <v>0</v>
      </c>
      <c r="BF291" s="132"/>
    </row>
    <row r="292" spans="1:58" ht="15" customHeight="1">
      <c r="A292" s="72">
        <v>3000</v>
      </c>
      <c r="B292" s="72"/>
      <c r="C292" s="569" t="s">
        <v>304</v>
      </c>
      <c r="D292" s="570"/>
      <c r="E292" s="570"/>
      <c r="F292" s="570"/>
      <c r="G292" s="570"/>
      <c r="H292" s="570"/>
      <c r="I292" s="570"/>
      <c r="J292" s="570"/>
      <c r="K292" s="570"/>
      <c r="L292" s="570"/>
      <c r="M292" s="570"/>
      <c r="N292" s="570"/>
      <c r="O292" s="570"/>
      <c r="P292" s="570"/>
      <c r="Q292" s="570"/>
      <c r="R292" s="571"/>
      <c r="S292" s="160"/>
      <c r="T292" s="128"/>
      <c r="U292" s="160"/>
      <c r="V292" s="128"/>
      <c r="W292" s="160"/>
      <c r="X292" s="128"/>
      <c r="Y292" s="129"/>
      <c r="Z292" s="160"/>
      <c r="AA292" s="128"/>
      <c r="AB292" s="160"/>
      <c r="AC292" s="128"/>
      <c r="AD292" s="160"/>
      <c r="AE292" s="128"/>
      <c r="AF292" s="129"/>
      <c r="AG292" s="160"/>
      <c r="AH292" s="128"/>
      <c r="AI292" s="160"/>
      <c r="AJ292" s="128"/>
      <c r="AK292" s="160"/>
      <c r="AL292" s="128"/>
      <c r="AM292" s="129"/>
      <c r="AN292" s="160"/>
      <c r="AO292" s="128"/>
      <c r="AP292" s="160"/>
      <c r="AQ292" s="128"/>
      <c r="AR292" s="160"/>
      <c r="AS292" s="128"/>
      <c r="AT292" s="129"/>
      <c r="AU292" s="160"/>
      <c r="AV292" s="128"/>
      <c r="AW292" s="160"/>
      <c r="AX292" s="128"/>
      <c r="AY292" s="160"/>
      <c r="AZ292" s="128"/>
      <c r="BA292" s="129"/>
      <c r="BB292" s="342"/>
      <c r="BC292" s="342"/>
      <c r="BD292" s="342"/>
      <c r="BE292" s="302"/>
      <c r="BF292" s="132"/>
    </row>
    <row r="293" spans="1:58" ht="15" customHeight="1">
      <c r="C293" s="664" t="s">
        <v>48</v>
      </c>
      <c r="D293" s="616"/>
      <c r="E293" s="602"/>
      <c r="F293" s="602"/>
      <c r="G293" s="602"/>
      <c r="H293" s="602"/>
      <c r="I293" s="602"/>
      <c r="J293" s="602"/>
      <c r="K293" s="602"/>
      <c r="L293" s="602"/>
      <c r="M293" s="602"/>
      <c r="N293" s="602"/>
      <c r="O293" s="602"/>
      <c r="P293" s="602"/>
      <c r="Q293" s="602"/>
      <c r="R293" s="645"/>
      <c r="S293" s="589">
        <v>0</v>
      </c>
      <c r="T293" s="590"/>
      <c r="U293" s="589">
        <v>0</v>
      </c>
      <c r="V293" s="590"/>
      <c r="W293" s="589">
        <v>0</v>
      </c>
      <c r="X293" s="590"/>
      <c r="Y293" s="116">
        <f>SUM(S293+U293+W293)</f>
        <v>0</v>
      </c>
      <c r="Z293" s="789">
        <v>0</v>
      </c>
      <c r="AA293" s="790"/>
      <c r="AB293" s="789">
        <v>0</v>
      </c>
      <c r="AC293" s="790"/>
      <c r="AD293" s="789">
        <v>0</v>
      </c>
      <c r="AE293" s="790"/>
      <c r="AF293" s="277">
        <f>SUM(Z293+AB293+AD293)</f>
        <v>0</v>
      </c>
      <c r="AG293" s="779">
        <v>0</v>
      </c>
      <c r="AH293" s="780"/>
      <c r="AI293" s="779">
        <v>0</v>
      </c>
      <c r="AJ293" s="780"/>
      <c r="AK293" s="779">
        <v>0</v>
      </c>
      <c r="AL293" s="780"/>
      <c r="AM293" s="280">
        <f>SUM(AG293+AI293+AK293)</f>
        <v>0</v>
      </c>
      <c r="AN293" s="783">
        <v>0</v>
      </c>
      <c r="AO293" s="784"/>
      <c r="AP293" s="783">
        <v>0</v>
      </c>
      <c r="AQ293" s="784"/>
      <c r="AR293" s="783">
        <v>0</v>
      </c>
      <c r="AS293" s="784"/>
      <c r="AT293" s="283">
        <f>SUM(AN293+AP293+AR293)</f>
        <v>0</v>
      </c>
      <c r="AU293" s="794">
        <v>0</v>
      </c>
      <c r="AV293" s="795"/>
      <c r="AW293" s="794">
        <v>0</v>
      </c>
      <c r="AX293" s="795"/>
      <c r="AY293" s="794">
        <v>0</v>
      </c>
      <c r="AZ293" s="795"/>
      <c r="BA293" s="286">
        <f>SUM(AU293+AW293+AY293)</f>
        <v>0</v>
      </c>
      <c r="BB293" s="470">
        <f t="shared" ref="BB293:BB297" si="276">T293+AA293+AH293+AO293+AV293</f>
        <v>0</v>
      </c>
      <c r="BC293" s="470">
        <f t="shared" ref="BC293:BC297" si="277">V293+AC293+AJ293+AQ293+AX293</f>
        <v>0</v>
      </c>
      <c r="BD293" s="470">
        <f t="shared" ref="BD293:BD297" si="278">X293+AE293+AL293+AS293+AZ293</f>
        <v>0</v>
      </c>
      <c r="BE293" s="297">
        <f t="shared" ref="BE293:BE297" si="279">SUM(BB293:BD293)</f>
        <v>0</v>
      </c>
      <c r="BF293" s="132"/>
    </row>
    <row r="294" spans="1:58" ht="15" customHeight="1">
      <c r="C294" s="664" t="s">
        <v>48</v>
      </c>
      <c r="D294" s="616"/>
      <c r="E294" s="602"/>
      <c r="F294" s="602"/>
      <c r="G294" s="602"/>
      <c r="H294" s="602"/>
      <c r="I294" s="602"/>
      <c r="J294" s="602"/>
      <c r="K294" s="602"/>
      <c r="L294" s="602"/>
      <c r="M294" s="602"/>
      <c r="N294" s="602"/>
      <c r="O294" s="602"/>
      <c r="P294" s="602"/>
      <c r="Q294" s="602"/>
      <c r="R294" s="645"/>
      <c r="S294" s="589">
        <v>0</v>
      </c>
      <c r="T294" s="590"/>
      <c r="U294" s="589">
        <v>0</v>
      </c>
      <c r="V294" s="590"/>
      <c r="W294" s="589">
        <v>0</v>
      </c>
      <c r="X294" s="590"/>
      <c r="Y294" s="116">
        <f t="shared" ref="Y294:Y297" si="280">SUM(S294+U294+W294)</f>
        <v>0</v>
      </c>
      <c r="Z294" s="789">
        <v>0</v>
      </c>
      <c r="AA294" s="790"/>
      <c r="AB294" s="789">
        <v>0</v>
      </c>
      <c r="AC294" s="790"/>
      <c r="AD294" s="789">
        <v>0</v>
      </c>
      <c r="AE294" s="790"/>
      <c r="AF294" s="277">
        <f t="shared" ref="AF294:AF297" si="281">SUM(Z294+AB294+AD294)</f>
        <v>0</v>
      </c>
      <c r="AG294" s="779">
        <v>0</v>
      </c>
      <c r="AH294" s="780"/>
      <c r="AI294" s="779">
        <v>0</v>
      </c>
      <c r="AJ294" s="780"/>
      <c r="AK294" s="779">
        <v>0</v>
      </c>
      <c r="AL294" s="780"/>
      <c r="AM294" s="280">
        <f t="shared" ref="AM294:AM297" si="282">SUM(AG294+AI294+AK294)</f>
        <v>0</v>
      </c>
      <c r="AN294" s="783">
        <v>0</v>
      </c>
      <c r="AO294" s="784"/>
      <c r="AP294" s="783">
        <v>0</v>
      </c>
      <c r="AQ294" s="784"/>
      <c r="AR294" s="783">
        <v>0</v>
      </c>
      <c r="AS294" s="784"/>
      <c r="AT294" s="283">
        <f t="shared" ref="AT294:AT297" si="283">SUM(AN294+AP294+AR294)</f>
        <v>0</v>
      </c>
      <c r="AU294" s="794">
        <v>0</v>
      </c>
      <c r="AV294" s="795"/>
      <c r="AW294" s="794">
        <v>0</v>
      </c>
      <c r="AX294" s="795"/>
      <c r="AY294" s="794">
        <v>0</v>
      </c>
      <c r="AZ294" s="795"/>
      <c r="BA294" s="286">
        <f t="shared" ref="BA294:BA297" si="284">SUM(AU294+AW294+AY294)</f>
        <v>0</v>
      </c>
      <c r="BB294" s="470">
        <f t="shared" si="276"/>
        <v>0</v>
      </c>
      <c r="BC294" s="470">
        <f t="shared" si="277"/>
        <v>0</v>
      </c>
      <c r="BD294" s="470">
        <f t="shared" si="278"/>
        <v>0</v>
      </c>
      <c r="BE294" s="297">
        <f t="shared" si="279"/>
        <v>0</v>
      </c>
      <c r="BF294" s="132"/>
    </row>
    <row r="295" spans="1:58" ht="15" customHeight="1">
      <c r="C295" s="591" t="s">
        <v>48</v>
      </c>
      <c r="D295" s="564"/>
      <c r="E295" s="602"/>
      <c r="F295" s="602"/>
      <c r="G295" s="602"/>
      <c r="H295" s="602"/>
      <c r="I295" s="602"/>
      <c r="J295" s="602"/>
      <c r="K295" s="602"/>
      <c r="L295" s="602"/>
      <c r="M295" s="602"/>
      <c r="N295" s="602"/>
      <c r="O295" s="602"/>
      <c r="P295" s="602"/>
      <c r="Q295" s="602"/>
      <c r="R295" s="645"/>
      <c r="S295" s="589">
        <v>0</v>
      </c>
      <c r="T295" s="590"/>
      <c r="U295" s="589">
        <v>0</v>
      </c>
      <c r="V295" s="590"/>
      <c r="W295" s="589">
        <v>0</v>
      </c>
      <c r="X295" s="590"/>
      <c r="Y295" s="116">
        <f t="shared" si="280"/>
        <v>0</v>
      </c>
      <c r="Z295" s="789">
        <v>0</v>
      </c>
      <c r="AA295" s="790"/>
      <c r="AB295" s="789">
        <v>0</v>
      </c>
      <c r="AC295" s="790"/>
      <c r="AD295" s="789">
        <v>0</v>
      </c>
      <c r="AE295" s="790"/>
      <c r="AF295" s="277">
        <f t="shared" si="281"/>
        <v>0</v>
      </c>
      <c r="AG295" s="779">
        <v>0</v>
      </c>
      <c r="AH295" s="780"/>
      <c r="AI295" s="779">
        <v>0</v>
      </c>
      <c r="AJ295" s="780"/>
      <c r="AK295" s="779">
        <v>0</v>
      </c>
      <c r="AL295" s="780"/>
      <c r="AM295" s="280">
        <f t="shared" si="282"/>
        <v>0</v>
      </c>
      <c r="AN295" s="783">
        <v>0</v>
      </c>
      <c r="AO295" s="784"/>
      <c r="AP295" s="783">
        <v>0</v>
      </c>
      <c r="AQ295" s="784"/>
      <c r="AR295" s="783">
        <v>0</v>
      </c>
      <c r="AS295" s="784"/>
      <c r="AT295" s="283">
        <f t="shared" si="283"/>
        <v>0</v>
      </c>
      <c r="AU295" s="794">
        <v>0</v>
      </c>
      <c r="AV295" s="795"/>
      <c r="AW295" s="794">
        <v>0</v>
      </c>
      <c r="AX295" s="795"/>
      <c r="AY295" s="794">
        <v>0</v>
      </c>
      <c r="AZ295" s="795"/>
      <c r="BA295" s="286">
        <f t="shared" si="284"/>
        <v>0</v>
      </c>
      <c r="BB295" s="470">
        <f t="shared" si="276"/>
        <v>0</v>
      </c>
      <c r="BC295" s="470">
        <f t="shared" si="277"/>
        <v>0</v>
      </c>
      <c r="BD295" s="470">
        <f t="shared" si="278"/>
        <v>0</v>
      </c>
      <c r="BE295" s="297">
        <f t="shared" si="279"/>
        <v>0</v>
      </c>
      <c r="BF295" s="132"/>
    </row>
    <row r="296" spans="1:58" ht="15" customHeight="1">
      <c r="C296" s="591" t="s">
        <v>48</v>
      </c>
      <c r="D296" s="564"/>
      <c r="E296" s="602"/>
      <c r="F296" s="602"/>
      <c r="G296" s="602"/>
      <c r="H296" s="602"/>
      <c r="I296" s="602"/>
      <c r="J296" s="602"/>
      <c r="K296" s="602"/>
      <c r="L296" s="602"/>
      <c r="M296" s="602"/>
      <c r="N296" s="602"/>
      <c r="O296" s="602"/>
      <c r="P296" s="602"/>
      <c r="Q296" s="602"/>
      <c r="R296" s="645"/>
      <c r="S296" s="589">
        <v>0</v>
      </c>
      <c r="T296" s="590"/>
      <c r="U296" s="589">
        <v>0</v>
      </c>
      <c r="V296" s="590"/>
      <c r="W296" s="589">
        <v>0</v>
      </c>
      <c r="X296" s="590"/>
      <c r="Y296" s="116">
        <f t="shared" si="280"/>
        <v>0</v>
      </c>
      <c r="Z296" s="789">
        <v>0</v>
      </c>
      <c r="AA296" s="790"/>
      <c r="AB296" s="789">
        <v>0</v>
      </c>
      <c r="AC296" s="790"/>
      <c r="AD296" s="789">
        <v>0</v>
      </c>
      <c r="AE296" s="790"/>
      <c r="AF296" s="277">
        <f t="shared" si="281"/>
        <v>0</v>
      </c>
      <c r="AG296" s="779">
        <v>0</v>
      </c>
      <c r="AH296" s="780"/>
      <c r="AI296" s="779">
        <v>0</v>
      </c>
      <c r="AJ296" s="780"/>
      <c r="AK296" s="779">
        <v>0</v>
      </c>
      <c r="AL296" s="780"/>
      <c r="AM296" s="280">
        <f t="shared" si="282"/>
        <v>0</v>
      </c>
      <c r="AN296" s="783">
        <v>0</v>
      </c>
      <c r="AO296" s="784"/>
      <c r="AP296" s="783">
        <v>0</v>
      </c>
      <c r="AQ296" s="784"/>
      <c r="AR296" s="783">
        <v>0</v>
      </c>
      <c r="AS296" s="784"/>
      <c r="AT296" s="283">
        <f t="shared" si="283"/>
        <v>0</v>
      </c>
      <c r="AU296" s="794">
        <v>0</v>
      </c>
      <c r="AV296" s="795"/>
      <c r="AW296" s="794">
        <v>0</v>
      </c>
      <c r="AX296" s="795"/>
      <c r="AY296" s="794">
        <v>0</v>
      </c>
      <c r="AZ296" s="795"/>
      <c r="BA296" s="286">
        <f t="shared" si="284"/>
        <v>0</v>
      </c>
      <c r="BB296" s="470">
        <f t="shared" si="276"/>
        <v>0</v>
      </c>
      <c r="BC296" s="470">
        <f t="shared" si="277"/>
        <v>0</v>
      </c>
      <c r="BD296" s="470">
        <f t="shared" si="278"/>
        <v>0</v>
      </c>
      <c r="BE296" s="297">
        <f t="shared" si="279"/>
        <v>0</v>
      </c>
      <c r="BF296" s="132"/>
    </row>
    <row r="297" spans="1:58" ht="15" customHeight="1">
      <c r="C297" s="591" t="s">
        <v>48</v>
      </c>
      <c r="D297" s="564"/>
      <c r="E297" s="602"/>
      <c r="F297" s="602"/>
      <c r="G297" s="602"/>
      <c r="H297" s="602"/>
      <c r="I297" s="602"/>
      <c r="J297" s="602"/>
      <c r="K297" s="602"/>
      <c r="L297" s="602"/>
      <c r="M297" s="602"/>
      <c r="N297" s="602"/>
      <c r="O297" s="602"/>
      <c r="P297" s="602"/>
      <c r="Q297" s="602"/>
      <c r="R297" s="645"/>
      <c r="S297" s="589">
        <v>0</v>
      </c>
      <c r="T297" s="590"/>
      <c r="U297" s="589">
        <v>0</v>
      </c>
      <c r="V297" s="590"/>
      <c r="W297" s="589">
        <v>0</v>
      </c>
      <c r="X297" s="590"/>
      <c r="Y297" s="116">
        <f t="shared" si="280"/>
        <v>0</v>
      </c>
      <c r="Z297" s="789">
        <v>0</v>
      </c>
      <c r="AA297" s="790"/>
      <c r="AB297" s="789">
        <v>0</v>
      </c>
      <c r="AC297" s="790"/>
      <c r="AD297" s="789">
        <v>0</v>
      </c>
      <c r="AE297" s="790"/>
      <c r="AF297" s="277">
        <f t="shared" si="281"/>
        <v>0</v>
      </c>
      <c r="AG297" s="779">
        <v>0</v>
      </c>
      <c r="AH297" s="780"/>
      <c r="AI297" s="779">
        <v>0</v>
      </c>
      <c r="AJ297" s="780"/>
      <c r="AK297" s="779">
        <v>0</v>
      </c>
      <c r="AL297" s="780"/>
      <c r="AM297" s="280">
        <f t="shared" si="282"/>
        <v>0</v>
      </c>
      <c r="AN297" s="783">
        <v>0</v>
      </c>
      <c r="AO297" s="784"/>
      <c r="AP297" s="783">
        <v>0</v>
      </c>
      <c r="AQ297" s="784"/>
      <c r="AR297" s="783">
        <v>0</v>
      </c>
      <c r="AS297" s="784"/>
      <c r="AT297" s="283">
        <f t="shared" si="283"/>
        <v>0</v>
      </c>
      <c r="AU297" s="794">
        <v>0</v>
      </c>
      <c r="AV297" s="795"/>
      <c r="AW297" s="794">
        <v>0</v>
      </c>
      <c r="AX297" s="795"/>
      <c r="AY297" s="794">
        <v>0</v>
      </c>
      <c r="AZ297" s="795"/>
      <c r="BA297" s="286">
        <f t="shared" si="284"/>
        <v>0</v>
      </c>
      <c r="BB297" s="470">
        <f t="shared" si="276"/>
        <v>0</v>
      </c>
      <c r="BC297" s="470">
        <f t="shared" si="277"/>
        <v>0</v>
      </c>
      <c r="BD297" s="470">
        <f t="shared" si="278"/>
        <v>0</v>
      </c>
      <c r="BE297" s="297">
        <f t="shared" si="279"/>
        <v>0</v>
      </c>
      <c r="BF297" s="132"/>
    </row>
    <row r="298" spans="1:58" ht="15" customHeight="1">
      <c r="A298" s="662" t="s">
        <v>27</v>
      </c>
      <c r="C298" s="591"/>
      <c r="D298" s="602"/>
      <c r="E298" s="633"/>
      <c r="F298" s="633"/>
      <c r="G298" s="633"/>
      <c r="H298" s="633"/>
      <c r="I298" s="633"/>
      <c r="J298" s="633"/>
      <c r="K298" s="633"/>
      <c r="L298" s="633"/>
      <c r="M298" s="633"/>
      <c r="N298" s="810"/>
      <c r="O298" s="624" t="s">
        <v>4</v>
      </c>
      <c r="P298" s="670"/>
      <c r="Q298" s="670"/>
      <c r="R298" s="671"/>
      <c r="S298" s="596">
        <f>SUM(S293:T297)</f>
        <v>0</v>
      </c>
      <c r="T298" s="595"/>
      <c r="U298" s="596">
        <f>SUM(U293:V297)</f>
        <v>0</v>
      </c>
      <c r="V298" s="595"/>
      <c r="W298" s="672">
        <f>SUM(W293:X297)</f>
        <v>0</v>
      </c>
      <c r="X298" s="673"/>
      <c r="Y298" s="138">
        <f>SUM(S298:X298)</f>
        <v>0</v>
      </c>
      <c r="Z298" s="596">
        <f>SUM(Z293:AA297)</f>
        <v>0</v>
      </c>
      <c r="AA298" s="836"/>
      <c r="AB298" s="596">
        <f>SUM(AB293:AC297)</f>
        <v>0</v>
      </c>
      <c r="AC298" s="836"/>
      <c r="AD298" s="672">
        <f>SUM(AD293:AE297)</f>
        <v>0</v>
      </c>
      <c r="AE298" s="673"/>
      <c r="AF298" s="138">
        <f>SUM(Z298:AE298)</f>
        <v>0</v>
      </c>
      <c r="AG298" s="596">
        <f>SUM(AG293:AH297)</f>
        <v>0</v>
      </c>
      <c r="AH298" s="595"/>
      <c r="AI298" s="596">
        <f>SUM(AI293:AJ297)</f>
        <v>0</v>
      </c>
      <c r="AJ298" s="595"/>
      <c r="AK298" s="672">
        <f>SUM(AK293:AL297)</f>
        <v>0</v>
      </c>
      <c r="AL298" s="673"/>
      <c r="AM298" s="138">
        <f>SUM(AG298:AL298)</f>
        <v>0</v>
      </c>
      <c r="AN298" s="596">
        <f>SUM(AN293:AO297)</f>
        <v>0</v>
      </c>
      <c r="AO298" s="595"/>
      <c r="AP298" s="596">
        <f>SUM(AP293:AQ297)</f>
        <v>0</v>
      </c>
      <c r="AQ298" s="595"/>
      <c r="AR298" s="672">
        <f>SUM(AR293:AS297)</f>
        <v>0</v>
      </c>
      <c r="AS298" s="673"/>
      <c r="AT298" s="138">
        <f>SUM(AN298:AS298)</f>
        <v>0</v>
      </c>
      <c r="AU298" s="596">
        <f>SUM(AU293:AV297)</f>
        <v>0</v>
      </c>
      <c r="AV298" s="595"/>
      <c r="AW298" s="596">
        <f>SUM(AW293:AX297)</f>
        <v>0</v>
      </c>
      <c r="AX298" s="595"/>
      <c r="AY298" s="672">
        <f>SUM(AY293:AZ297)</f>
        <v>0</v>
      </c>
      <c r="AZ298" s="673"/>
      <c r="BA298" s="138">
        <f>SUM(AU298:AZ298)</f>
        <v>0</v>
      </c>
      <c r="BB298" s="298">
        <f t="shared" ref="BB298:BD298" si="285">SUM(BB293:BB297)</f>
        <v>0</v>
      </c>
      <c r="BC298" s="298">
        <f t="shared" si="285"/>
        <v>0</v>
      </c>
      <c r="BD298" s="298">
        <f t="shared" si="285"/>
        <v>0</v>
      </c>
      <c r="BE298" s="299">
        <f t="shared" ref="BE298" si="286">SUM(BB298:BD298)</f>
        <v>0</v>
      </c>
      <c r="BF298" s="132"/>
    </row>
    <row r="299" spans="1:58" s="50" customFormat="1" ht="15" customHeight="1">
      <c r="A299" s="663"/>
      <c r="B299" s="72"/>
      <c r="C299" s="644" t="s">
        <v>286</v>
      </c>
      <c r="D299" s="602"/>
      <c r="E299" s="602"/>
      <c r="F299" s="602"/>
      <c r="G299" s="602"/>
      <c r="H299" s="602"/>
      <c r="I299" s="602"/>
      <c r="J299" s="602"/>
      <c r="K299" s="602"/>
      <c r="L299" s="602"/>
      <c r="M299" s="602"/>
      <c r="N299" s="602"/>
      <c r="O299" s="602"/>
      <c r="P299" s="602"/>
      <c r="Q299" s="602"/>
      <c r="R299" s="645"/>
      <c r="S299" s="159"/>
      <c r="T299" s="128"/>
      <c r="U299" s="160"/>
      <c r="V299" s="128"/>
      <c r="W299" s="160"/>
      <c r="X299" s="128"/>
      <c r="Y299" s="129"/>
      <c r="Z299" s="159"/>
      <c r="AA299" s="128"/>
      <c r="AB299" s="160"/>
      <c r="AC299" s="128"/>
      <c r="AD299" s="160"/>
      <c r="AE299" s="128"/>
      <c r="AF299" s="129"/>
      <c r="AG299" s="159"/>
      <c r="AH299" s="128"/>
      <c r="AI299" s="160"/>
      <c r="AJ299" s="128"/>
      <c r="AK299" s="160"/>
      <c r="AL299" s="128"/>
      <c r="AM299" s="129"/>
      <c r="AN299" s="159"/>
      <c r="AO299" s="128"/>
      <c r="AP299" s="160"/>
      <c r="AQ299" s="128"/>
      <c r="AR299" s="160"/>
      <c r="AS299" s="128"/>
      <c r="AT299" s="129"/>
      <c r="AU299" s="159"/>
      <c r="AV299" s="128"/>
      <c r="AW299" s="160"/>
      <c r="AX299" s="128"/>
      <c r="AY299" s="160"/>
      <c r="AZ299" s="128"/>
      <c r="BA299" s="129"/>
      <c r="BB299" s="300"/>
      <c r="BC299" s="300"/>
      <c r="BD299" s="300"/>
      <c r="BE299" s="343"/>
      <c r="BF299" s="132"/>
    </row>
    <row r="300" spans="1:58" s="50" customFormat="1" ht="15" customHeight="1">
      <c r="A300" s="72"/>
      <c r="B300" s="72">
        <v>1</v>
      </c>
      <c r="C300" s="563"/>
      <c r="D300" s="564"/>
      <c r="E300" s="602"/>
      <c r="F300" s="602"/>
      <c r="G300" s="602"/>
      <c r="H300" s="602"/>
      <c r="I300" s="602"/>
      <c r="J300" s="602"/>
      <c r="K300" s="602"/>
      <c r="L300" s="602"/>
      <c r="M300" s="602"/>
      <c r="N300" s="602"/>
      <c r="O300" s="602"/>
      <c r="P300" s="602"/>
      <c r="Q300" s="602"/>
      <c r="R300" s="645"/>
      <c r="S300" s="589">
        <v>0</v>
      </c>
      <c r="T300" s="590"/>
      <c r="U300" s="589">
        <v>0</v>
      </c>
      <c r="V300" s="590"/>
      <c r="W300" s="589">
        <v>0</v>
      </c>
      <c r="X300" s="590"/>
      <c r="Y300" s="116">
        <f>SUM(S300+U300+W300)</f>
        <v>0</v>
      </c>
      <c r="Z300" s="789">
        <v>0</v>
      </c>
      <c r="AA300" s="790"/>
      <c r="AB300" s="789">
        <v>0</v>
      </c>
      <c r="AC300" s="790"/>
      <c r="AD300" s="789">
        <v>0</v>
      </c>
      <c r="AE300" s="790"/>
      <c r="AF300" s="277">
        <f>SUM(Z300+AB300+AD300)</f>
        <v>0</v>
      </c>
      <c r="AG300" s="779">
        <v>0</v>
      </c>
      <c r="AH300" s="780"/>
      <c r="AI300" s="779">
        <v>0</v>
      </c>
      <c r="AJ300" s="780"/>
      <c r="AK300" s="779">
        <v>0</v>
      </c>
      <c r="AL300" s="780"/>
      <c r="AM300" s="280">
        <f>SUM(AG300+AI300+AK300)</f>
        <v>0</v>
      </c>
      <c r="AN300" s="783">
        <v>0</v>
      </c>
      <c r="AO300" s="784"/>
      <c r="AP300" s="783">
        <v>0</v>
      </c>
      <c r="AQ300" s="784"/>
      <c r="AR300" s="783">
        <v>0</v>
      </c>
      <c r="AS300" s="784"/>
      <c r="AT300" s="283">
        <f>SUM(AN300+AP300+AR300)</f>
        <v>0</v>
      </c>
      <c r="AU300" s="794">
        <v>0</v>
      </c>
      <c r="AV300" s="795"/>
      <c r="AW300" s="794">
        <v>0</v>
      </c>
      <c r="AX300" s="795"/>
      <c r="AY300" s="794">
        <v>0</v>
      </c>
      <c r="AZ300" s="795"/>
      <c r="BA300" s="286">
        <f>SUM(AU300+AW300+AY300)</f>
        <v>0</v>
      </c>
      <c r="BB300" s="470">
        <f t="shared" ref="BB300:BB301" si="287">T300+AA300+AH300+AO300+AV300</f>
        <v>0</v>
      </c>
      <c r="BC300" s="470">
        <f t="shared" ref="BC300:BC301" si="288">V300+AC300+AJ300+AQ300+AX300</f>
        <v>0</v>
      </c>
      <c r="BD300" s="470">
        <f t="shared" ref="BD300:BD301" si="289">X300+AE300+AL300+AS300+AZ300</f>
        <v>0</v>
      </c>
      <c r="BE300" s="297">
        <f t="shared" ref="BE300:BE301" si="290">SUM(BB300:BD300)</f>
        <v>0</v>
      </c>
      <c r="BF300" s="132"/>
    </row>
    <row r="301" spans="1:58" s="50" customFormat="1" ht="15" customHeight="1">
      <c r="A301" s="72"/>
      <c r="B301" s="72">
        <v>2</v>
      </c>
      <c r="C301" s="563"/>
      <c r="D301" s="564"/>
      <c r="E301" s="602"/>
      <c r="F301" s="602"/>
      <c r="G301" s="602"/>
      <c r="H301" s="602"/>
      <c r="I301" s="602"/>
      <c r="J301" s="602"/>
      <c r="K301" s="602"/>
      <c r="L301" s="602"/>
      <c r="M301" s="602"/>
      <c r="N301" s="602"/>
      <c r="O301" s="602"/>
      <c r="P301" s="602"/>
      <c r="Q301" s="602"/>
      <c r="R301" s="645"/>
      <c r="S301" s="589">
        <v>0</v>
      </c>
      <c r="T301" s="590"/>
      <c r="U301" s="589">
        <v>0</v>
      </c>
      <c r="V301" s="590"/>
      <c r="W301" s="589">
        <v>0</v>
      </c>
      <c r="X301" s="590"/>
      <c r="Y301" s="116">
        <f>SUM(S301+U301+W301)</f>
        <v>0</v>
      </c>
      <c r="Z301" s="789">
        <v>0</v>
      </c>
      <c r="AA301" s="790"/>
      <c r="AB301" s="789">
        <v>0</v>
      </c>
      <c r="AC301" s="790"/>
      <c r="AD301" s="789">
        <v>0</v>
      </c>
      <c r="AE301" s="790"/>
      <c r="AF301" s="277">
        <f>SUM(Z301+AB301+AD301)</f>
        <v>0</v>
      </c>
      <c r="AG301" s="779">
        <v>0</v>
      </c>
      <c r="AH301" s="780"/>
      <c r="AI301" s="779">
        <v>0</v>
      </c>
      <c r="AJ301" s="780"/>
      <c r="AK301" s="779">
        <v>0</v>
      </c>
      <c r="AL301" s="780"/>
      <c r="AM301" s="280">
        <f>SUM(AG301+AI301+AK301)</f>
        <v>0</v>
      </c>
      <c r="AN301" s="783">
        <v>0</v>
      </c>
      <c r="AO301" s="784"/>
      <c r="AP301" s="783">
        <v>0</v>
      </c>
      <c r="AQ301" s="784"/>
      <c r="AR301" s="783">
        <v>0</v>
      </c>
      <c r="AS301" s="784"/>
      <c r="AT301" s="283">
        <f>SUM(AN301+AP301+AR301)</f>
        <v>0</v>
      </c>
      <c r="AU301" s="794">
        <v>0</v>
      </c>
      <c r="AV301" s="795"/>
      <c r="AW301" s="794">
        <v>0</v>
      </c>
      <c r="AX301" s="795"/>
      <c r="AY301" s="794">
        <v>0</v>
      </c>
      <c r="AZ301" s="795"/>
      <c r="BA301" s="286">
        <f>SUM(AU301+AW301+AY301)</f>
        <v>0</v>
      </c>
      <c r="BB301" s="487">
        <f t="shared" si="287"/>
        <v>0</v>
      </c>
      <c r="BC301" s="487">
        <f t="shared" si="288"/>
        <v>0</v>
      </c>
      <c r="BD301" s="487">
        <f t="shared" si="289"/>
        <v>0</v>
      </c>
      <c r="BE301" s="471">
        <f t="shared" si="290"/>
        <v>0</v>
      </c>
      <c r="BF301" s="132"/>
    </row>
    <row r="302" spans="1:58" s="50" customFormat="1" ht="15" customHeight="1">
      <c r="A302" s="72"/>
      <c r="B302" s="72"/>
      <c r="C302" s="549"/>
      <c r="D302" s="550"/>
      <c r="E302" s="551"/>
      <c r="F302" s="551"/>
      <c r="G302" s="551"/>
      <c r="H302" s="551"/>
      <c r="I302" s="551"/>
      <c r="J302" s="551"/>
      <c r="K302" s="551"/>
      <c r="L302" s="551"/>
      <c r="M302" s="551"/>
      <c r="N302" s="552"/>
      <c r="O302" s="624" t="s">
        <v>133</v>
      </c>
      <c r="P302" s="625"/>
      <c r="Q302" s="625"/>
      <c r="R302" s="626"/>
      <c r="S302" s="596">
        <f>SUM(S300:T301)</f>
        <v>0</v>
      </c>
      <c r="T302" s="595"/>
      <c r="U302" s="596">
        <f>SUM(U300:V301)</f>
        <v>0</v>
      </c>
      <c r="V302" s="595"/>
      <c r="W302" s="596">
        <f>SUM(W300:X301)</f>
        <v>0</v>
      </c>
      <c r="X302" s="595"/>
      <c r="Y302" s="138">
        <f>SUM(S302:X302)</f>
        <v>0</v>
      </c>
      <c r="Z302" s="596">
        <f>SUM(Z300:AA301)</f>
        <v>0</v>
      </c>
      <c r="AA302" s="595"/>
      <c r="AB302" s="596">
        <f>SUM(AB300:AC301)</f>
        <v>0</v>
      </c>
      <c r="AC302" s="595"/>
      <c r="AD302" s="596">
        <f>SUM(AD300:AE301)</f>
        <v>0</v>
      </c>
      <c r="AE302" s="595"/>
      <c r="AF302" s="138">
        <f>SUM(Z302:AE302)</f>
        <v>0</v>
      </c>
      <c r="AG302" s="596">
        <f>SUM(AG300:AH301)</f>
        <v>0</v>
      </c>
      <c r="AH302" s="595"/>
      <c r="AI302" s="596">
        <f>SUM(AI300:AJ301)</f>
        <v>0</v>
      </c>
      <c r="AJ302" s="595"/>
      <c r="AK302" s="596">
        <f>SUM(AK300:AL301)</f>
        <v>0</v>
      </c>
      <c r="AL302" s="595"/>
      <c r="AM302" s="138">
        <f>SUM(AG302:AL302)</f>
        <v>0</v>
      </c>
      <c r="AN302" s="596">
        <f>SUM(AN300:AO301)</f>
        <v>0</v>
      </c>
      <c r="AO302" s="595"/>
      <c r="AP302" s="596">
        <f>SUM(AP300:AQ301)</f>
        <v>0</v>
      </c>
      <c r="AQ302" s="595"/>
      <c r="AR302" s="596">
        <f>SUM(AR300:AS301)</f>
        <v>0</v>
      </c>
      <c r="AS302" s="595"/>
      <c r="AT302" s="138">
        <f>SUM(AN302:AS302)</f>
        <v>0</v>
      </c>
      <c r="AU302" s="596">
        <f>SUM(AU300:AV301)</f>
        <v>0</v>
      </c>
      <c r="AV302" s="595"/>
      <c r="AW302" s="596">
        <f>SUM(AW300:AX301)</f>
        <v>0</v>
      </c>
      <c r="AX302" s="595"/>
      <c r="AY302" s="596">
        <f>SUM(AY300:AZ301)</f>
        <v>0</v>
      </c>
      <c r="AZ302" s="595"/>
      <c r="BA302" s="138">
        <f>SUM(AU302:AZ302)</f>
        <v>0</v>
      </c>
      <c r="BB302" s="344">
        <f t="shared" ref="BB302:BD302" si="291">SUM(BB300:BB301)</f>
        <v>0</v>
      </c>
      <c r="BC302" s="344">
        <f t="shared" si="291"/>
        <v>0</v>
      </c>
      <c r="BD302" s="344">
        <f t="shared" si="291"/>
        <v>0</v>
      </c>
      <c r="BE302" s="486">
        <f>SUM(BB302:BD302)</f>
        <v>0</v>
      </c>
      <c r="BF302" s="132"/>
    </row>
    <row r="303" spans="1:58" s="132" customFormat="1" ht="15" customHeight="1">
      <c r="A303" s="167"/>
      <c r="B303" s="167"/>
      <c r="C303" s="566" t="s">
        <v>49</v>
      </c>
      <c r="D303" s="567"/>
      <c r="E303" s="567"/>
      <c r="F303" s="567"/>
      <c r="G303" s="567"/>
      <c r="H303" s="567"/>
      <c r="I303" s="567"/>
      <c r="J303" s="567"/>
      <c r="K303" s="567"/>
      <c r="L303" s="567"/>
      <c r="M303" s="567"/>
      <c r="N303" s="567"/>
      <c r="O303" s="567"/>
      <c r="P303" s="567"/>
      <c r="Q303" s="567"/>
      <c r="R303" s="568"/>
      <c r="S303" s="594">
        <f>SUM(S298+S302)</f>
        <v>0</v>
      </c>
      <c r="T303" s="595"/>
      <c r="U303" s="594">
        <f>SUM(U298+U302)</f>
        <v>0</v>
      </c>
      <c r="V303" s="595"/>
      <c r="W303" s="594">
        <f>SUM(W298+W302)</f>
        <v>0</v>
      </c>
      <c r="X303" s="595"/>
      <c r="Y303" s="150">
        <f>SUM(S303:X303)</f>
        <v>0</v>
      </c>
      <c r="Z303" s="594">
        <f>SUM(Z298+Z302)</f>
        <v>0</v>
      </c>
      <c r="AA303" s="595"/>
      <c r="AB303" s="594">
        <f>SUM(AB298+AB302)</f>
        <v>0</v>
      </c>
      <c r="AC303" s="595"/>
      <c r="AD303" s="594">
        <f>SUM(AD298+AD302)</f>
        <v>0</v>
      </c>
      <c r="AE303" s="595"/>
      <c r="AF303" s="150">
        <f>SUM(Z303:AE303)</f>
        <v>0</v>
      </c>
      <c r="AG303" s="594">
        <f>SUM(AG298+AG302)</f>
        <v>0</v>
      </c>
      <c r="AH303" s="595"/>
      <c r="AI303" s="594">
        <f>SUM(AI298+AI302)</f>
        <v>0</v>
      </c>
      <c r="AJ303" s="595"/>
      <c r="AK303" s="594">
        <f>SUM(AK298+AK302)</f>
        <v>0</v>
      </c>
      <c r="AL303" s="595"/>
      <c r="AM303" s="150">
        <f>SUM(AG303:AL303)</f>
        <v>0</v>
      </c>
      <c r="AN303" s="594">
        <f>SUM(AN298+AN302)</f>
        <v>0</v>
      </c>
      <c r="AO303" s="595"/>
      <c r="AP303" s="594">
        <f>SUM(AP298+AP302)</f>
        <v>0</v>
      </c>
      <c r="AQ303" s="595"/>
      <c r="AR303" s="594">
        <f>SUM(AR298+AR302)</f>
        <v>0</v>
      </c>
      <c r="AS303" s="595"/>
      <c r="AT303" s="150">
        <f>SUM(AN303:AS303)</f>
        <v>0</v>
      </c>
      <c r="AU303" s="594">
        <f>SUM(AU298+AU302)</f>
        <v>0</v>
      </c>
      <c r="AV303" s="595"/>
      <c r="AW303" s="594">
        <f>SUM(AW298+AW302)</f>
        <v>0</v>
      </c>
      <c r="AX303" s="595"/>
      <c r="AY303" s="594">
        <f>SUM(AY298+AY302)</f>
        <v>0</v>
      </c>
      <c r="AZ303" s="595"/>
      <c r="BA303" s="150">
        <f>SUM(AU303:AZ303)</f>
        <v>0</v>
      </c>
      <c r="BB303" s="345">
        <f t="shared" ref="BB303:BD303" si="292">SUM(BB298+BB302)</f>
        <v>0</v>
      </c>
      <c r="BC303" s="345">
        <f t="shared" si="292"/>
        <v>0</v>
      </c>
      <c r="BD303" s="345">
        <f t="shared" si="292"/>
        <v>0</v>
      </c>
      <c r="BE303" s="345">
        <f>SUM(BB303:BD303)</f>
        <v>0</v>
      </c>
    </row>
    <row r="304" spans="1:58" ht="15" customHeight="1">
      <c r="A304" s="72">
        <v>4000</v>
      </c>
      <c r="B304" s="72"/>
      <c r="C304" s="569" t="s">
        <v>293</v>
      </c>
      <c r="D304" s="570"/>
      <c r="E304" s="570"/>
      <c r="F304" s="570"/>
      <c r="G304" s="570"/>
      <c r="H304" s="570"/>
      <c r="I304" s="570"/>
      <c r="J304" s="570"/>
      <c r="K304" s="570"/>
      <c r="L304" s="570"/>
      <c r="M304" s="570"/>
      <c r="N304" s="570"/>
      <c r="O304" s="570"/>
      <c r="P304" s="570"/>
      <c r="Q304" s="570"/>
      <c r="R304" s="571"/>
      <c r="S304" s="160"/>
      <c r="T304" s="128"/>
      <c r="U304" s="160"/>
      <c r="V304" s="128"/>
      <c r="W304" s="160"/>
      <c r="X304" s="128"/>
      <c r="Y304" s="129"/>
      <c r="Z304" s="160"/>
      <c r="AA304" s="128"/>
      <c r="AB304" s="160"/>
      <c r="AC304" s="128"/>
      <c r="AD304" s="160"/>
      <c r="AE304" s="128"/>
      <c r="AF304" s="129"/>
      <c r="AG304" s="160"/>
      <c r="AH304" s="128"/>
      <c r="AI304" s="160"/>
      <c r="AJ304" s="128"/>
      <c r="AK304" s="160"/>
      <c r="AL304" s="128"/>
      <c r="AM304" s="129"/>
      <c r="AN304" s="160"/>
      <c r="AO304" s="128"/>
      <c r="AP304" s="160"/>
      <c r="AQ304" s="128"/>
      <c r="AR304" s="160"/>
      <c r="AS304" s="128"/>
      <c r="AT304" s="129"/>
      <c r="AU304" s="160"/>
      <c r="AV304" s="128"/>
      <c r="AW304" s="160"/>
      <c r="AX304" s="128"/>
      <c r="AY304" s="160"/>
      <c r="AZ304" s="128"/>
      <c r="BA304" s="129"/>
      <c r="BB304" s="346"/>
      <c r="BC304" s="346"/>
      <c r="BD304" s="346"/>
      <c r="BE304" s="343"/>
      <c r="BF304" s="132"/>
    </row>
    <row r="305" spans="1:58" ht="15" customHeight="1">
      <c r="C305" s="591" t="s">
        <v>337</v>
      </c>
      <c r="D305" s="564"/>
      <c r="E305" s="602"/>
      <c r="F305" s="602"/>
      <c r="G305" s="602"/>
      <c r="H305" s="602"/>
      <c r="I305" s="602"/>
      <c r="J305" s="602"/>
      <c r="K305" s="602"/>
      <c r="L305" s="602"/>
      <c r="M305" s="602"/>
      <c r="N305" s="602"/>
      <c r="O305" s="602"/>
      <c r="P305" s="602"/>
      <c r="Q305" s="602"/>
      <c r="R305" s="645"/>
      <c r="S305" s="589">
        <v>0</v>
      </c>
      <c r="T305" s="590"/>
      <c r="U305" s="589">
        <v>0</v>
      </c>
      <c r="V305" s="590"/>
      <c r="W305" s="589">
        <v>0</v>
      </c>
      <c r="X305" s="590"/>
      <c r="Y305" s="116">
        <f>SUM(S305+U305+W305)</f>
        <v>0</v>
      </c>
      <c r="Z305" s="789">
        <v>0</v>
      </c>
      <c r="AA305" s="790"/>
      <c r="AB305" s="789">
        <v>0</v>
      </c>
      <c r="AC305" s="790"/>
      <c r="AD305" s="789">
        <v>0</v>
      </c>
      <c r="AE305" s="790"/>
      <c r="AF305" s="277">
        <f>SUM(Z305+AB305+AD305)</f>
        <v>0</v>
      </c>
      <c r="AG305" s="779">
        <v>0</v>
      </c>
      <c r="AH305" s="780"/>
      <c r="AI305" s="779">
        <v>0</v>
      </c>
      <c r="AJ305" s="780"/>
      <c r="AK305" s="779">
        <v>0</v>
      </c>
      <c r="AL305" s="780"/>
      <c r="AM305" s="280">
        <f t="shared" ref="AM305:AM309" si="293">SUM(AG305+AI305+AK305)</f>
        <v>0</v>
      </c>
      <c r="AN305" s="783">
        <v>0</v>
      </c>
      <c r="AO305" s="784"/>
      <c r="AP305" s="783">
        <v>0</v>
      </c>
      <c r="AQ305" s="784"/>
      <c r="AR305" s="783">
        <v>0</v>
      </c>
      <c r="AS305" s="784"/>
      <c r="AT305" s="283">
        <f>SUM(AN305+AP305+AR305)</f>
        <v>0</v>
      </c>
      <c r="AU305" s="794">
        <v>0</v>
      </c>
      <c r="AV305" s="795"/>
      <c r="AW305" s="794">
        <v>0</v>
      </c>
      <c r="AX305" s="795"/>
      <c r="AY305" s="794">
        <v>0</v>
      </c>
      <c r="AZ305" s="795"/>
      <c r="BA305" s="286">
        <f>SUM(AU305+AW305+AY305)</f>
        <v>0</v>
      </c>
      <c r="BB305" s="470">
        <f t="shared" ref="BB305:BB309" si="294">T305+AA305+AH305+AO305+AV305</f>
        <v>0</v>
      </c>
      <c r="BC305" s="470">
        <f t="shared" ref="BC305:BC309" si="295">V305+AC305+AJ305+AQ305+AX305</f>
        <v>0</v>
      </c>
      <c r="BD305" s="470">
        <f t="shared" ref="BD305:BD309" si="296">X305+AE305+AL305+AS305+AZ305</f>
        <v>0</v>
      </c>
      <c r="BE305" s="297">
        <f t="shared" ref="BE305:BE309" si="297">SUM(BB305:BD305)</f>
        <v>0</v>
      </c>
      <c r="BF305" s="132"/>
    </row>
    <row r="306" spans="1:58" ht="15" customHeight="1">
      <c r="C306" s="591" t="s">
        <v>337</v>
      </c>
      <c r="D306" s="564"/>
      <c r="E306" s="602"/>
      <c r="F306" s="602"/>
      <c r="G306" s="602"/>
      <c r="H306" s="602"/>
      <c r="I306" s="602"/>
      <c r="J306" s="602"/>
      <c r="K306" s="602"/>
      <c r="L306" s="602"/>
      <c r="M306" s="602"/>
      <c r="N306" s="602"/>
      <c r="O306" s="602"/>
      <c r="P306" s="602"/>
      <c r="Q306" s="602"/>
      <c r="R306" s="645"/>
      <c r="S306" s="589">
        <v>0</v>
      </c>
      <c r="T306" s="590"/>
      <c r="U306" s="589">
        <v>0</v>
      </c>
      <c r="V306" s="590"/>
      <c r="W306" s="589">
        <v>0</v>
      </c>
      <c r="X306" s="590"/>
      <c r="Y306" s="116">
        <f t="shared" ref="Y306:Y309" si="298">SUM(S306+U306+W306)</f>
        <v>0</v>
      </c>
      <c r="Z306" s="789">
        <v>0</v>
      </c>
      <c r="AA306" s="790"/>
      <c r="AB306" s="789">
        <v>0</v>
      </c>
      <c r="AC306" s="790"/>
      <c r="AD306" s="789">
        <v>0</v>
      </c>
      <c r="AE306" s="790"/>
      <c r="AF306" s="277">
        <f t="shared" ref="AF306:AF309" si="299">SUM(Z306+AB306+AD306)</f>
        <v>0</v>
      </c>
      <c r="AG306" s="779">
        <v>0</v>
      </c>
      <c r="AH306" s="780"/>
      <c r="AI306" s="779">
        <v>0</v>
      </c>
      <c r="AJ306" s="780"/>
      <c r="AK306" s="779">
        <v>0</v>
      </c>
      <c r="AL306" s="780"/>
      <c r="AM306" s="280">
        <f t="shared" si="293"/>
        <v>0</v>
      </c>
      <c r="AN306" s="783">
        <v>0</v>
      </c>
      <c r="AO306" s="784"/>
      <c r="AP306" s="783">
        <v>0</v>
      </c>
      <c r="AQ306" s="784"/>
      <c r="AR306" s="783">
        <v>0</v>
      </c>
      <c r="AS306" s="784"/>
      <c r="AT306" s="283">
        <f t="shared" ref="AT306:AT309" si="300">SUM(AN306+AP306+AR306)</f>
        <v>0</v>
      </c>
      <c r="AU306" s="794">
        <v>0</v>
      </c>
      <c r="AV306" s="795"/>
      <c r="AW306" s="794">
        <v>0</v>
      </c>
      <c r="AX306" s="795"/>
      <c r="AY306" s="794">
        <v>0</v>
      </c>
      <c r="AZ306" s="795"/>
      <c r="BA306" s="286">
        <f t="shared" ref="BA306:BA309" si="301">SUM(AU306+AW306+AY306)</f>
        <v>0</v>
      </c>
      <c r="BB306" s="470">
        <f t="shared" si="294"/>
        <v>0</v>
      </c>
      <c r="BC306" s="470">
        <f t="shared" si="295"/>
        <v>0</v>
      </c>
      <c r="BD306" s="470">
        <f t="shared" si="296"/>
        <v>0</v>
      </c>
      <c r="BE306" s="297">
        <f t="shared" si="297"/>
        <v>0</v>
      </c>
      <c r="BF306" s="132"/>
    </row>
    <row r="307" spans="1:58" ht="15" customHeight="1">
      <c r="C307" s="591" t="s">
        <v>337</v>
      </c>
      <c r="D307" s="564"/>
      <c r="E307" s="602"/>
      <c r="F307" s="602"/>
      <c r="G307" s="602"/>
      <c r="H307" s="602"/>
      <c r="I307" s="602"/>
      <c r="J307" s="602"/>
      <c r="K307" s="602"/>
      <c r="L307" s="602"/>
      <c r="M307" s="602"/>
      <c r="N307" s="602"/>
      <c r="O307" s="602"/>
      <c r="P307" s="602"/>
      <c r="Q307" s="602"/>
      <c r="R307" s="645"/>
      <c r="S307" s="589">
        <v>0</v>
      </c>
      <c r="T307" s="590"/>
      <c r="U307" s="589">
        <v>0</v>
      </c>
      <c r="V307" s="590"/>
      <c r="W307" s="589">
        <v>0</v>
      </c>
      <c r="X307" s="590"/>
      <c r="Y307" s="116">
        <f t="shared" si="298"/>
        <v>0</v>
      </c>
      <c r="Z307" s="789">
        <v>0</v>
      </c>
      <c r="AA307" s="790"/>
      <c r="AB307" s="789">
        <v>0</v>
      </c>
      <c r="AC307" s="790"/>
      <c r="AD307" s="789">
        <v>0</v>
      </c>
      <c r="AE307" s="790"/>
      <c r="AF307" s="277">
        <f t="shared" si="299"/>
        <v>0</v>
      </c>
      <c r="AG307" s="779">
        <v>0</v>
      </c>
      <c r="AH307" s="780"/>
      <c r="AI307" s="779">
        <v>0</v>
      </c>
      <c r="AJ307" s="780"/>
      <c r="AK307" s="779">
        <v>0</v>
      </c>
      <c r="AL307" s="780"/>
      <c r="AM307" s="280">
        <f t="shared" si="293"/>
        <v>0</v>
      </c>
      <c r="AN307" s="783">
        <v>0</v>
      </c>
      <c r="AO307" s="784"/>
      <c r="AP307" s="783">
        <v>0</v>
      </c>
      <c r="AQ307" s="784"/>
      <c r="AR307" s="783">
        <v>0</v>
      </c>
      <c r="AS307" s="784"/>
      <c r="AT307" s="283">
        <f t="shared" si="300"/>
        <v>0</v>
      </c>
      <c r="AU307" s="794">
        <v>0</v>
      </c>
      <c r="AV307" s="795"/>
      <c r="AW307" s="794">
        <v>0</v>
      </c>
      <c r="AX307" s="795"/>
      <c r="AY307" s="794">
        <v>0</v>
      </c>
      <c r="AZ307" s="795"/>
      <c r="BA307" s="286">
        <f t="shared" si="301"/>
        <v>0</v>
      </c>
      <c r="BB307" s="470">
        <f t="shared" si="294"/>
        <v>0</v>
      </c>
      <c r="BC307" s="470">
        <f t="shared" si="295"/>
        <v>0</v>
      </c>
      <c r="BD307" s="470">
        <f t="shared" si="296"/>
        <v>0</v>
      </c>
      <c r="BE307" s="297">
        <f t="shared" si="297"/>
        <v>0</v>
      </c>
      <c r="BF307" s="132"/>
    </row>
    <row r="308" spans="1:58" ht="15" customHeight="1">
      <c r="C308" s="591" t="s">
        <v>337</v>
      </c>
      <c r="D308" s="564"/>
      <c r="E308" s="602"/>
      <c r="F308" s="602"/>
      <c r="G308" s="602"/>
      <c r="H308" s="602"/>
      <c r="I308" s="602"/>
      <c r="J308" s="602"/>
      <c r="K308" s="602"/>
      <c r="L308" s="602"/>
      <c r="M308" s="602"/>
      <c r="N308" s="602"/>
      <c r="O308" s="602"/>
      <c r="P308" s="602"/>
      <c r="Q308" s="602"/>
      <c r="R308" s="645"/>
      <c r="S308" s="589">
        <v>0</v>
      </c>
      <c r="T308" s="590"/>
      <c r="U308" s="589">
        <v>0</v>
      </c>
      <c r="V308" s="590"/>
      <c r="W308" s="589">
        <v>0</v>
      </c>
      <c r="X308" s="590"/>
      <c r="Y308" s="116">
        <f t="shared" si="298"/>
        <v>0</v>
      </c>
      <c r="Z308" s="789">
        <v>0</v>
      </c>
      <c r="AA308" s="790"/>
      <c r="AB308" s="789">
        <v>0</v>
      </c>
      <c r="AC308" s="790"/>
      <c r="AD308" s="789">
        <v>0</v>
      </c>
      <c r="AE308" s="790"/>
      <c r="AF308" s="277">
        <f t="shared" si="299"/>
        <v>0</v>
      </c>
      <c r="AG308" s="779">
        <v>0</v>
      </c>
      <c r="AH308" s="780"/>
      <c r="AI308" s="779">
        <v>0</v>
      </c>
      <c r="AJ308" s="780"/>
      <c r="AK308" s="779">
        <v>0</v>
      </c>
      <c r="AL308" s="780"/>
      <c r="AM308" s="280">
        <f t="shared" si="293"/>
        <v>0</v>
      </c>
      <c r="AN308" s="783">
        <v>0</v>
      </c>
      <c r="AO308" s="784"/>
      <c r="AP308" s="783">
        <v>0</v>
      </c>
      <c r="AQ308" s="784"/>
      <c r="AR308" s="783">
        <v>0</v>
      </c>
      <c r="AS308" s="784"/>
      <c r="AT308" s="283">
        <f t="shared" si="300"/>
        <v>0</v>
      </c>
      <c r="AU308" s="794">
        <v>0</v>
      </c>
      <c r="AV308" s="795"/>
      <c r="AW308" s="794">
        <v>0</v>
      </c>
      <c r="AX308" s="795"/>
      <c r="AY308" s="794">
        <v>0</v>
      </c>
      <c r="AZ308" s="795"/>
      <c r="BA308" s="286">
        <f t="shared" si="301"/>
        <v>0</v>
      </c>
      <c r="BB308" s="470">
        <f t="shared" si="294"/>
        <v>0</v>
      </c>
      <c r="BC308" s="470">
        <f t="shared" si="295"/>
        <v>0</v>
      </c>
      <c r="BD308" s="470">
        <f t="shared" si="296"/>
        <v>0</v>
      </c>
      <c r="BE308" s="297">
        <f t="shared" si="297"/>
        <v>0</v>
      </c>
      <c r="BF308" s="132"/>
    </row>
    <row r="309" spans="1:58" ht="15" customHeight="1">
      <c r="C309" s="591" t="s">
        <v>337</v>
      </c>
      <c r="D309" s="564"/>
      <c r="E309" s="602"/>
      <c r="F309" s="602"/>
      <c r="G309" s="602"/>
      <c r="H309" s="602"/>
      <c r="I309" s="602"/>
      <c r="J309" s="602"/>
      <c r="K309" s="602"/>
      <c r="L309" s="602"/>
      <c r="M309" s="602"/>
      <c r="N309" s="602"/>
      <c r="O309" s="602"/>
      <c r="P309" s="602"/>
      <c r="Q309" s="602"/>
      <c r="R309" s="645"/>
      <c r="S309" s="589">
        <v>0</v>
      </c>
      <c r="T309" s="590"/>
      <c r="U309" s="589">
        <v>0</v>
      </c>
      <c r="V309" s="590"/>
      <c r="W309" s="589">
        <v>0</v>
      </c>
      <c r="X309" s="590"/>
      <c r="Y309" s="116">
        <f t="shared" si="298"/>
        <v>0</v>
      </c>
      <c r="Z309" s="789">
        <v>0</v>
      </c>
      <c r="AA309" s="790"/>
      <c r="AB309" s="789">
        <v>0</v>
      </c>
      <c r="AC309" s="790"/>
      <c r="AD309" s="789">
        <v>0</v>
      </c>
      <c r="AE309" s="790"/>
      <c r="AF309" s="277">
        <f t="shared" si="299"/>
        <v>0</v>
      </c>
      <c r="AG309" s="779">
        <v>0</v>
      </c>
      <c r="AH309" s="780"/>
      <c r="AI309" s="779">
        <v>0</v>
      </c>
      <c r="AJ309" s="780"/>
      <c r="AK309" s="779">
        <v>0</v>
      </c>
      <c r="AL309" s="780"/>
      <c r="AM309" s="280">
        <f t="shared" si="293"/>
        <v>0</v>
      </c>
      <c r="AN309" s="783">
        <v>0</v>
      </c>
      <c r="AO309" s="784"/>
      <c r="AP309" s="783">
        <v>0</v>
      </c>
      <c r="AQ309" s="784"/>
      <c r="AR309" s="783">
        <v>0</v>
      </c>
      <c r="AS309" s="784"/>
      <c r="AT309" s="283">
        <f t="shared" si="300"/>
        <v>0</v>
      </c>
      <c r="AU309" s="794">
        <v>0</v>
      </c>
      <c r="AV309" s="795"/>
      <c r="AW309" s="794">
        <v>0</v>
      </c>
      <c r="AX309" s="795"/>
      <c r="AY309" s="794">
        <v>0</v>
      </c>
      <c r="AZ309" s="795"/>
      <c r="BA309" s="286">
        <f t="shared" si="301"/>
        <v>0</v>
      </c>
      <c r="BB309" s="470">
        <f t="shared" si="294"/>
        <v>0</v>
      </c>
      <c r="BC309" s="470">
        <f t="shared" si="295"/>
        <v>0</v>
      </c>
      <c r="BD309" s="470">
        <f t="shared" si="296"/>
        <v>0</v>
      </c>
      <c r="BE309" s="297">
        <f t="shared" si="297"/>
        <v>0</v>
      </c>
      <c r="BF309" s="132"/>
    </row>
    <row r="310" spans="1:58" s="132" customFormat="1" ht="16.5" customHeight="1">
      <c r="A310" s="167"/>
      <c r="B310" s="167"/>
      <c r="C310" s="566" t="s">
        <v>294</v>
      </c>
      <c r="D310" s="567"/>
      <c r="E310" s="567"/>
      <c r="F310" s="567"/>
      <c r="G310" s="567"/>
      <c r="H310" s="567"/>
      <c r="I310" s="567"/>
      <c r="J310" s="567"/>
      <c r="K310" s="567"/>
      <c r="L310" s="567"/>
      <c r="M310" s="567"/>
      <c r="N310" s="567"/>
      <c r="O310" s="567"/>
      <c r="P310" s="567"/>
      <c r="Q310" s="567"/>
      <c r="R310" s="568"/>
      <c r="S310" s="594">
        <f>SUM(S305:T309)</f>
        <v>0</v>
      </c>
      <c r="T310" s="595"/>
      <c r="U310" s="594">
        <f>SUM(U305:V309)</f>
        <v>0</v>
      </c>
      <c r="V310" s="595"/>
      <c r="W310" s="594">
        <f>SUM(W305:X309)</f>
        <v>0</v>
      </c>
      <c r="X310" s="595"/>
      <c r="Y310" s="150">
        <f>SUM(S310:X310)</f>
        <v>0</v>
      </c>
      <c r="Z310" s="594">
        <f>SUM(Z305:AA309)</f>
        <v>0</v>
      </c>
      <c r="AA310" s="595"/>
      <c r="AB310" s="594">
        <f>SUM(AB305:AC309)</f>
        <v>0</v>
      </c>
      <c r="AC310" s="595"/>
      <c r="AD310" s="594">
        <f>SUM(AD305:AE309)</f>
        <v>0</v>
      </c>
      <c r="AE310" s="595"/>
      <c r="AF310" s="150">
        <f>SUM(Z310:AE310)</f>
        <v>0</v>
      </c>
      <c r="AG310" s="594">
        <f>SUM(AG305:AH309)</f>
        <v>0</v>
      </c>
      <c r="AH310" s="595"/>
      <c r="AI310" s="594">
        <f>SUM(AI305:AJ309)</f>
        <v>0</v>
      </c>
      <c r="AJ310" s="595"/>
      <c r="AK310" s="594">
        <f>SUM(AK305:AL309)</f>
        <v>0</v>
      </c>
      <c r="AL310" s="595"/>
      <c r="AM310" s="150">
        <f>SUM(AG310:AL310)</f>
        <v>0</v>
      </c>
      <c r="AN310" s="594">
        <f>SUM(AN305:AO309)</f>
        <v>0</v>
      </c>
      <c r="AO310" s="595"/>
      <c r="AP310" s="594">
        <f>SUM(AP305:AQ309)</f>
        <v>0</v>
      </c>
      <c r="AQ310" s="595"/>
      <c r="AR310" s="594">
        <f>SUM(AR305:AS309)</f>
        <v>0</v>
      </c>
      <c r="AS310" s="595"/>
      <c r="AT310" s="150">
        <f>SUM(AN310:AS310)</f>
        <v>0</v>
      </c>
      <c r="AU310" s="594">
        <f>SUM(AU305:AV309)</f>
        <v>0</v>
      </c>
      <c r="AV310" s="595"/>
      <c r="AW310" s="594">
        <f>SUM(AW305:AX309)</f>
        <v>0</v>
      </c>
      <c r="AX310" s="595"/>
      <c r="AY310" s="594">
        <f>SUM(AY305:AZ309)</f>
        <v>0</v>
      </c>
      <c r="AZ310" s="595"/>
      <c r="BA310" s="150">
        <f>SUM(AU310:AZ310)</f>
        <v>0</v>
      </c>
      <c r="BB310" s="345">
        <f t="shared" ref="BB310:BD310" si="302">SUM(BB305:BB309)</f>
        <v>0</v>
      </c>
      <c r="BC310" s="345">
        <f t="shared" si="302"/>
        <v>0</v>
      </c>
      <c r="BD310" s="345">
        <f t="shared" si="302"/>
        <v>0</v>
      </c>
      <c r="BE310" s="345">
        <f t="shared" ref="BE310" si="303">SUM(BB310:BD310)</f>
        <v>0</v>
      </c>
    </row>
    <row r="311" spans="1:58" ht="15" customHeight="1">
      <c r="C311" s="847"/>
      <c r="D311" s="576"/>
      <c r="E311" s="576"/>
      <c r="F311" s="576"/>
      <c r="G311" s="576"/>
      <c r="H311" s="576"/>
      <c r="I311" s="576"/>
      <c r="J311" s="576"/>
      <c r="K311" s="576"/>
      <c r="L311" s="576"/>
      <c r="M311" s="576"/>
      <c r="N311" s="576"/>
      <c r="O311" s="576"/>
      <c r="P311" s="576"/>
      <c r="Q311" s="576"/>
      <c r="R311" s="577"/>
      <c r="S311" s="775"/>
      <c r="T311" s="776"/>
      <c r="U311" s="775"/>
      <c r="V311" s="776"/>
      <c r="W311" s="775"/>
      <c r="X311" s="776"/>
      <c r="Y311" s="124"/>
      <c r="Z311" s="775"/>
      <c r="AA311" s="776"/>
      <c r="AB311" s="775"/>
      <c r="AC311" s="776"/>
      <c r="AD311" s="775"/>
      <c r="AE311" s="776"/>
      <c r="AF311" s="124"/>
      <c r="AG311" s="775"/>
      <c r="AH311" s="776"/>
      <c r="AI311" s="775"/>
      <c r="AJ311" s="776"/>
      <c r="AK311" s="775"/>
      <c r="AL311" s="776"/>
      <c r="AM311" s="124"/>
      <c r="AN311" s="775"/>
      <c r="AO311" s="776"/>
      <c r="AP311" s="775"/>
      <c r="AQ311" s="776"/>
      <c r="AR311" s="775"/>
      <c r="AS311" s="776"/>
      <c r="AT311" s="124"/>
      <c r="AU311" s="775"/>
      <c r="AV311" s="776"/>
      <c r="AW311" s="775"/>
      <c r="AX311" s="776"/>
      <c r="AY311" s="775"/>
      <c r="AZ311" s="776"/>
      <c r="BA311" s="124"/>
      <c r="BB311" s="347"/>
      <c r="BC311" s="347"/>
      <c r="BD311" s="347"/>
      <c r="BE311" s="347"/>
      <c r="BF311" s="132"/>
    </row>
    <row r="312" spans="1:58" ht="15" customHeight="1">
      <c r="C312" s="850" t="s">
        <v>272</v>
      </c>
      <c r="D312" s="576"/>
      <c r="E312" s="576"/>
      <c r="F312" s="576"/>
      <c r="G312" s="576"/>
      <c r="H312" s="576"/>
      <c r="I312" s="576"/>
      <c r="J312" s="576"/>
      <c r="K312" s="576"/>
      <c r="L312" s="576"/>
      <c r="M312" s="576"/>
      <c r="N312" s="576"/>
      <c r="O312" s="576"/>
      <c r="P312" s="576"/>
      <c r="Q312" s="576"/>
      <c r="R312" s="577"/>
      <c r="S312" s="648">
        <f>S310+S303+S291+S58</f>
        <v>0</v>
      </c>
      <c r="T312" s="629"/>
      <c r="U312" s="648">
        <f>U310+U303+U291+U58</f>
        <v>0</v>
      </c>
      <c r="V312" s="629"/>
      <c r="W312" s="648">
        <f>W310+W303+W291+W58</f>
        <v>0</v>
      </c>
      <c r="X312" s="629"/>
      <c r="Y312" s="175">
        <f>SUM(S312:X312)</f>
        <v>0</v>
      </c>
      <c r="Z312" s="648">
        <f>Z310+Z303+Z291+Z58</f>
        <v>0</v>
      </c>
      <c r="AA312" s="629"/>
      <c r="AB312" s="648">
        <f>AB310+AB303+AB291+AB58</f>
        <v>0</v>
      </c>
      <c r="AC312" s="629"/>
      <c r="AD312" s="648">
        <f>AD310+AD303+AD291+AD58</f>
        <v>0</v>
      </c>
      <c r="AE312" s="629"/>
      <c r="AF312" s="175">
        <f>SUM(Z312:AE312)</f>
        <v>0</v>
      </c>
      <c r="AG312" s="648">
        <f>AG310+AG303+AG291+AG58</f>
        <v>0</v>
      </c>
      <c r="AH312" s="629"/>
      <c r="AI312" s="648">
        <f>AI310+AI303+AI291+AI58</f>
        <v>0</v>
      </c>
      <c r="AJ312" s="629"/>
      <c r="AK312" s="648">
        <f>AK310+AK303+AK291+AK58</f>
        <v>0</v>
      </c>
      <c r="AL312" s="629"/>
      <c r="AM312" s="175">
        <f>SUM(AG312:AL312)</f>
        <v>0</v>
      </c>
      <c r="AN312" s="648">
        <f>AN310+AN303+AN291+AN58</f>
        <v>0</v>
      </c>
      <c r="AO312" s="629"/>
      <c r="AP312" s="648">
        <f>AP310+AP303+AP291+AP58</f>
        <v>0</v>
      </c>
      <c r="AQ312" s="629"/>
      <c r="AR312" s="648">
        <f>AR310+AR303+AR291+AR58</f>
        <v>0</v>
      </c>
      <c r="AS312" s="629"/>
      <c r="AT312" s="175">
        <f>SUM(AN312:AS312)</f>
        <v>0</v>
      </c>
      <c r="AU312" s="648">
        <f>AU310+AU303+AU291+AU58</f>
        <v>0</v>
      </c>
      <c r="AV312" s="629"/>
      <c r="AW312" s="648">
        <f>AW310+AW303+AW291+AW58</f>
        <v>0</v>
      </c>
      <c r="AX312" s="629"/>
      <c r="AY312" s="648">
        <f>AY310+AY303+AY291+AY58</f>
        <v>0</v>
      </c>
      <c r="AZ312" s="629"/>
      <c r="BA312" s="175">
        <f>SUM(AU312:AZ312)</f>
        <v>0</v>
      </c>
      <c r="BB312" s="348">
        <f>S312+Z312+AG312+AN312+AU312</f>
        <v>0</v>
      </c>
      <c r="BC312" s="348">
        <f>U312+AB312+AI312+AP312+AW312</f>
        <v>0</v>
      </c>
      <c r="BD312" s="348">
        <f>W312+AD312+AK312+AR312+AY312</f>
        <v>0</v>
      </c>
      <c r="BE312" s="349">
        <f>SUM(BB312:BD312)</f>
        <v>0</v>
      </c>
      <c r="BF312" s="132"/>
    </row>
    <row r="313" spans="1:58" ht="15" customHeight="1">
      <c r="C313" s="849"/>
      <c r="D313" s="576"/>
      <c r="E313" s="576"/>
      <c r="F313" s="576"/>
      <c r="G313" s="576"/>
      <c r="H313" s="576"/>
      <c r="I313" s="576"/>
      <c r="J313" s="576"/>
      <c r="K313" s="576"/>
      <c r="L313" s="576"/>
      <c r="M313" s="576"/>
      <c r="N313" s="576"/>
      <c r="O313" s="576"/>
      <c r="P313" s="576"/>
      <c r="Q313" s="576"/>
      <c r="R313" s="577"/>
      <c r="S313" s="798"/>
      <c r="T313" s="799"/>
      <c r="U313" s="796"/>
      <c r="V313" s="797"/>
      <c r="W313" s="796"/>
      <c r="X313" s="797"/>
      <c r="Y313" s="129"/>
      <c r="Z313" s="775"/>
      <c r="AA313" s="776"/>
      <c r="AB313" s="775"/>
      <c r="AC313" s="776"/>
      <c r="AD313" s="775"/>
      <c r="AE313" s="776"/>
      <c r="AF313" s="124"/>
      <c r="AG313" s="775"/>
      <c r="AH313" s="776"/>
      <c r="AI313" s="775"/>
      <c r="AJ313" s="776"/>
      <c r="AK313" s="775"/>
      <c r="AL313" s="776"/>
      <c r="AM313" s="124"/>
      <c r="AN313" s="775"/>
      <c r="AO313" s="776"/>
      <c r="AP313" s="775"/>
      <c r="AQ313" s="776"/>
      <c r="AR313" s="775"/>
      <c r="AS313" s="776"/>
      <c r="AT313" s="124"/>
      <c r="AU313" s="775"/>
      <c r="AV313" s="776"/>
      <c r="AW313" s="775"/>
      <c r="AX313" s="776"/>
      <c r="AY313" s="775"/>
      <c r="AZ313" s="776"/>
      <c r="BA313" s="124"/>
      <c r="BB313" s="350"/>
      <c r="BC313" s="350"/>
      <c r="BD313" s="350"/>
      <c r="BE313" s="347"/>
      <c r="BF313" s="132"/>
    </row>
    <row r="314" spans="1:58" s="132" customFormat="1" ht="15" customHeight="1">
      <c r="A314" s="167"/>
      <c r="B314" s="167"/>
      <c r="C314" s="544" t="str">
        <f>CONCATENATE("B. ", S6, " Facilities and Administration (F&amp;A)")</f>
        <v>B. Dept #1 Facilities and Administration (F&amp;A)</v>
      </c>
      <c r="D314" s="576"/>
      <c r="E314" s="576"/>
      <c r="F314" s="576"/>
      <c r="G314" s="576"/>
      <c r="H314" s="576"/>
      <c r="I314" s="679" t="s">
        <v>165</v>
      </c>
      <c r="J314" s="679"/>
      <c r="K314" s="679"/>
      <c r="L314" s="679"/>
      <c r="M314" s="679"/>
      <c r="N314" s="679"/>
      <c r="O314" s="628"/>
      <c r="P314" s="628"/>
      <c r="Q314" s="628"/>
      <c r="R314" s="33">
        <f>VLOOKUP(I314,F_A,2,0)</f>
        <v>0.505</v>
      </c>
      <c r="S314" s="648">
        <f>ROUND(S312*$R314,0)</f>
        <v>0</v>
      </c>
      <c r="T314" s="629"/>
      <c r="U314" s="648">
        <f>ROUND(U312*$R314,0)</f>
        <v>0</v>
      </c>
      <c r="V314" s="629"/>
      <c r="W314" s="648">
        <f>ROUND(W312*$R314,0)</f>
        <v>0</v>
      </c>
      <c r="X314" s="629"/>
      <c r="Y314" s="175">
        <f>SUM(S314:X314)</f>
        <v>0</v>
      </c>
      <c r="Z314" s="769"/>
      <c r="AA314" s="840"/>
      <c r="AB314" s="769"/>
      <c r="AC314" s="840"/>
      <c r="AD314" s="769"/>
      <c r="AE314" s="840"/>
      <c r="AF314" s="351"/>
      <c r="AG314" s="769"/>
      <c r="AH314" s="840"/>
      <c r="AI314" s="769"/>
      <c r="AJ314" s="840"/>
      <c r="AK314" s="769"/>
      <c r="AL314" s="840"/>
      <c r="AM314" s="351"/>
      <c r="AN314" s="769"/>
      <c r="AO314" s="840"/>
      <c r="AP314" s="769"/>
      <c r="AQ314" s="840"/>
      <c r="AR314" s="769"/>
      <c r="AS314" s="840"/>
      <c r="AT314" s="351"/>
      <c r="AU314" s="769"/>
      <c r="AV314" s="840"/>
      <c r="AW314" s="769"/>
      <c r="AX314" s="840"/>
      <c r="AY314" s="769"/>
      <c r="AZ314" s="840"/>
      <c r="BA314" s="351"/>
      <c r="BB314" s="348">
        <f>S314</f>
        <v>0</v>
      </c>
      <c r="BC314" s="348">
        <f>U314</f>
        <v>0</v>
      </c>
      <c r="BD314" s="348">
        <f>W314</f>
        <v>0</v>
      </c>
      <c r="BE314" s="349">
        <f>SUM(BB314:BD314)</f>
        <v>0</v>
      </c>
    </row>
    <row r="315" spans="1:58" s="250" customFormat="1" ht="15" customHeight="1">
      <c r="A315" s="352"/>
      <c r="B315" s="352"/>
      <c r="C315" s="353"/>
      <c r="D315" s="354"/>
      <c r="E315" s="354"/>
      <c r="F315" s="354"/>
      <c r="G315" s="354"/>
      <c r="H315" s="354"/>
      <c r="I315" s="355"/>
      <c r="J315" s="355"/>
      <c r="K315" s="355"/>
      <c r="L315" s="355"/>
      <c r="M315" s="355"/>
      <c r="N315" s="355"/>
      <c r="O315" s="356"/>
      <c r="P315" s="356"/>
      <c r="Q315" s="356"/>
      <c r="R315" s="39"/>
      <c r="S315" s="357"/>
      <c r="T315" s="358"/>
      <c r="U315" s="357"/>
      <c r="V315" s="358"/>
      <c r="W315" s="357"/>
      <c r="X315" s="358"/>
      <c r="Y315" s="359"/>
      <c r="Z315" s="357"/>
      <c r="AA315" s="358"/>
      <c r="AB315" s="357"/>
      <c r="AC315" s="358"/>
      <c r="AD315" s="357"/>
      <c r="AE315" s="358"/>
      <c r="AF315" s="359"/>
      <c r="AG315" s="357"/>
      <c r="AH315" s="358"/>
      <c r="AI315" s="357"/>
      <c r="AJ315" s="358"/>
      <c r="AK315" s="357"/>
      <c r="AL315" s="358"/>
      <c r="AM315" s="359"/>
      <c r="AN315" s="357"/>
      <c r="AO315" s="358"/>
      <c r="AP315" s="357"/>
      <c r="AQ315" s="358"/>
      <c r="AR315" s="357"/>
      <c r="AS315" s="358"/>
      <c r="AT315" s="359"/>
      <c r="AU315" s="357"/>
      <c r="AV315" s="358"/>
      <c r="AW315" s="357"/>
      <c r="AX315" s="358"/>
      <c r="AY315" s="357"/>
      <c r="AZ315" s="358"/>
      <c r="BA315" s="359"/>
      <c r="BB315" s="350"/>
      <c r="BC315" s="350"/>
      <c r="BD315" s="350"/>
      <c r="BE315" s="347"/>
      <c r="BF315" s="132"/>
    </row>
    <row r="316" spans="1:58" s="132" customFormat="1" ht="15" customHeight="1">
      <c r="A316" s="167"/>
      <c r="B316" s="167"/>
      <c r="C316" s="544" t="str">
        <f>CONCATENATE("B. ", Z6, " Facilities and Administration (F&amp;A)")</f>
        <v>B. Dept #2 Facilities and Administration (F&amp;A)</v>
      </c>
      <c r="D316" s="576"/>
      <c r="E316" s="576"/>
      <c r="F316" s="576"/>
      <c r="G316" s="576"/>
      <c r="H316" s="576"/>
      <c r="I316" s="679" t="s">
        <v>165</v>
      </c>
      <c r="J316" s="679"/>
      <c r="K316" s="679"/>
      <c r="L316" s="679"/>
      <c r="M316" s="679"/>
      <c r="N316" s="679"/>
      <c r="O316" s="680"/>
      <c r="P316" s="680"/>
      <c r="Q316" s="680"/>
      <c r="R316" s="33">
        <f>VLOOKUP(I316,F_A,2,0)</f>
        <v>0.505</v>
      </c>
      <c r="S316" s="769"/>
      <c r="T316" s="770"/>
      <c r="U316" s="771"/>
      <c r="V316" s="772"/>
      <c r="W316" s="771"/>
      <c r="X316" s="772"/>
      <c r="Y316" s="351"/>
      <c r="Z316" s="648">
        <f>ROUND(Z312*$R316,0)</f>
        <v>0</v>
      </c>
      <c r="AA316" s="721"/>
      <c r="AB316" s="648">
        <f>ROUND(AB312*$R316,0)</f>
        <v>0</v>
      </c>
      <c r="AC316" s="721"/>
      <c r="AD316" s="648">
        <f>ROUND(AD312*$R316,0)</f>
        <v>0</v>
      </c>
      <c r="AE316" s="721"/>
      <c r="AF316" s="360">
        <f>SUM(Z316:AE316)</f>
        <v>0</v>
      </c>
      <c r="AG316" s="773"/>
      <c r="AH316" s="774"/>
      <c r="AI316" s="773"/>
      <c r="AJ316" s="774"/>
      <c r="AK316" s="773"/>
      <c r="AL316" s="774"/>
      <c r="AM316" s="351"/>
      <c r="AN316" s="773"/>
      <c r="AO316" s="774"/>
      <c r="AP316" s="773"/>
      <c r="AQ316" s="774"/>
      <c r="AR316" s="773"/>
      <c r="AS316" s="774"/>
      <c r="AT316" s="351"/>
      <c r="AU316" s="773"/>
      <c r="AV316" s="774"/>
      <c r="AW316" s="773"/>
      <c r="AX316" s="774"/>
      <c r="AY316" s="773"/>
      <c r="AZ316" s="774"/>
      <c r="BA316" s="351"/>
      <c r="BB316" s="348">
        <f>Z316</f>
        <v>0</v>
      </c>
      <c r="BC316" s="348">
        <f>AB316</f>
        <v>0</v>
      </c>
      <c r="BD316" s="348">
        <f>AD316</f>
        <v>0</v>
      </c>
      <c r="BE316" s="349">
        <f>SUM(BB316:BD316)</f>
        <v>0</v>
      </c>
    </row>
    <row r="317" spans="1:58" s="250" customFormat="1" ht="15" customHeight="1">
      <c r="A317" s="352"/>
      <c r="B317" s="352"/>
      <c r="C317" s="353"/>
      <c r="D317" s="354"/>
      <c r="E317" s="354"/>
      <c r="F317" s="354"/>
      <c r="G317" s="354"/>
      <c r="H317" s="354"/>
      <c r="I317" s="355"/>
      <c r="J317" s="355"/>
      <c r="K317" s="355"/>
      <c r="L317" s="355"/>
      <c r="M317" s="355"/>
      <c r="N317" s="355"/>
      <c r="O317" s="356"/>
      <c r="P317" s="356"/>
      <c r="Q317" s="356"/>
      <c r="R317" s="39"/>
      <c r="S317" s="357"/>
      <c r="T317" s="358"/>
      <c r="U317" s="362"/>
      <c r="V317" s="363"/>
      <c r="W317" s="362"/>
      <c r="X317" s="363"/>
      <c r="Y317" s="359"/>
      <c r="Z317" s="357"/>
      <c r="AA317" s="358"/>
      <c r="AB317" s="357"/>
      <c r="AC317" s="358"/>
      <c r="AD317" s="357"/>
      <c r="AE317" s="358"/>
      <c r="AF317" s="359"/>
      <c r="AG317" s="357"/>
      <c r="AH317" s="358"/>
      <c r="AI317" s="357"/>
      <c r="AJ317" s="358"/>
      <c r="AK317" s="357"/>
      <c r="AL317" s="358"/>
      <c r="AM317" s="359"/>
      <c r="AN317" s="357"/>
      <c r="AO317" s="358"/>
      <c r="AP317" s="357"/>
      <c r="AQ317" s="358"/>
      <c r="AR317" s="357"/>
      <c r="AS317" s="358"/>
      <c r="AT317" s="359"/>
      <c r="AU317" s="357"/>
      <c r="AV317" s="358"/>
      <c r="AW317" s="357"/>
      <c r="AX317" s="358"/>
      <c r="AY317" s="357"/>
      <c r="AZ317" s="358"/>
      <c r="BA317" s="359"/>
      <c r="BB317" s="350"/>
      <c r="BC317" s="350"/>
      <c r="BD317" s="350"/>
      <c r="BE317" s="347"/>
      <c r="BF317" s="132"/>
    </row>
    <row r="318" spans="1:58" s="132" customFormat="1" ht="15" customHeight="1">
      <c r="A318" s="167"/>
      <c r="B318" s="167"/>
      <c r="C318" s="544" t="str">
        <f>CONCATENATE("B. ", AG6, " Facilities and Administration (F&amp;A)")</f>
        <v>B. Dept #3 Facilities and Administration (F&amp;A)</v>
      </c>
      <c r="D318" s="576"/>
      <c r="E318" s="576"/>
      <c r="F318" s="576"/>
      <c r="G318" s="576"/>
      <c r="H318" s="576"/>
      <c r="I318" s="679" t="s">
        <v>165</v>
      </c>
      <c r="J318" s="679"/>
      <c r="K318" s="679"/>
      <c r="L318" s="679"/>
      <c r="M318" s="679"/>
      <c r="N318" s="679"/>
      <c r="O318" s="680"/>
      <c r="P318" s="680"/>
      <c r="Q318" s="680"/>
      <c r="R318" s="33">
        <f>VLOOKUP(I318,F_A,2,0)</f>
        <v>0.505</v>
      </c>
      <c r="S318" s="769"/>
      <c r="T318" s="770"/>
      <c r="U318" s="771"/>
      <c r="V318" s="772"/>
      <c r="W318" s="771"/>
      <c r="X318" s="772"/>
      <c r="Y318" s="351"/>
      <c r="Z318" s="773"/>
      <c r="AA318" s="774"/>
      <c r="AB318" s="773"/>
      <c r="AC318" s="774"/>
      <c r="AD318" s="773"/>
      <c r="AE318" s="774"/>
      <c r="AF318" s="351"/>
      <c r="AG318" s="648">
        <f>ROUND(AG312*$R318,0)</f>
        <v>0</v>
      </c>
      <c r="AH318" s="721"/>
      <c r="AI318" s="648">
        <f>ROUND(AI312*$R318,0)</f>
        <v>0</v>
      </c>
      <c r="AJ318" s="721"/>
      <c r="AK318" s="648">
        <f>ROUND(AK312*$R318,0)</f>
        <v>0</v>
      </c>
      <c r="AL318" s="721"/>
      <c r="AM318" s="175">
        <f>SUM(AG318:AL318)</f>
        <v>0</v>
      </c>
      <c r="AN318" s="773"/>
      <c r="AO318" s="774"/>
      <c r="AP318" s="773"/>
      <c r="AQ318" s="774"/>
      <c r="AR318" s="773"/>
      <c r="AS318" s="774"/>
      <c r="AT318" s="351"/>
      <c r="AU318" s="773"/>
      <c r="AV318" s="774"/>
      <c r="AW318" s="773"/>
      <c r="AX318" s="774"/>
      <c r="AY318" s="773"/>
      <c r="AZ318" s="774"/>
      <c r="BA318" s="351"/>
      <c r="BB318" s="348">
        <f>AG318</f>
        <v>0</v>
      </c>
      <c r="BC318" s="348">
        <f>AI318</f>
        <v>0</v>
      </c>
      <c r="BD318" s="348">
        <f>AK318</f>
        <v>0</v>
      </c>
      <c r="BE318" s="349">
        <f>SUM(BB318:BD318)</f>
        <v>0</v>
      </c>
    </row>
    <row r="319" spans="1:58" s="132" customFormat="1" ht="15" customHeight="1">
      <c r="A319" s="167"/>
      <c r="B319" s="167"/>
      <c r="C319" s="492"/>
      <c r="D319" s="490"/>
      <c r="E319" s="490"/>
      <c r="F319" s="490"/>
      <c r="G319" s="490"/>
      <c r="H319" s="490"/>
      <c r="I319" s="491"/>
      <c r="J319" s="491"/>
      <c r="K319" s="491"/>
      <c r="L319" s="491"/>
      <c r="M319" s="491"/>
      <c r="N319" s="491"/>
      <c r="O319" s="494"/>
      <c r="P319" s="494"/>
      <c r="Q319" s="494"/>
      <c r="R319" s="34"/>
      <c r="S319" s="435"/>
      <c r="T319" s="436"/>
      <c r="U319" s="435"/>
      <c r="V319" s="436"/>
      <c r="W319" s="435"/>
      <c r="X319" s="436"/>
      <c r="Y319" s="495"/>
      <c r="Z319" s="496"/>
      <c r="AA319" s="378"/>
      <c r="AB319" s="496"/>
      <c r="AC319" s="378"/>
      <c r="AD319" s="496"/>
      <c r="AE319" s="378"/>
      <c r="AF319" s="495"/>
      <c r="AG319" s="435"/>
      <c r="AH319" s="436"/>
      <c r="AI319" s="435"/>
      <c r="AJ319" s="436"/>
      <c r="AK319" s="435"/>
      <c r="AL319" s="436"/>
      <c r="AM319" s="495"/>
      <c r="AN319" s="496"/>
      <c r="AO319" s="378"/>
      <c r="AP319" s="496"/>
      <c r="AQ319" s="378"/>
      <c r="AR319" s="496"/>
      <c r="AS319" s="378"/>
      <c r="AT319" s="495"/>
      <c r="AU319" s="496"/>
      <c r="AV319" s="378"/>
      <c r="AW319" s="496"/>
      <c r="AX319" s="378"/>
      <c r="AY319" s="496"/>
      <c r="AZ319" s="378"/>
      <c r="BA319" s="495"/>
      <c r="BB319" s="298"/>
      <c r="BC319" s="298"/>
      <c r="BD319" s="298"/>
      <c r="BE319" s="344"/>
    </row>
    <row r="320" spans="1:58" s="132" customFormat="1" ht="15" customHeight="1">
      <c r="A320" s="167"/>
      <c r="B320" s="167"/>
      <c r="C320" s="544" t="str">
        <f>CONCATENATE("B. ", AN6, " Facilities and Administration (F&amp;A)")</f>
        <v>B. Dept #4 Facilities and Administration (F&amp;A)</v>
      </c>
      <c r="D320" s="576"/>
      <c r="E320" s="576"/>
      <c r="F320" s="576"/>
      <c r="G320" s="576"/>
      <c r="H320" s="576"/>
      <c r="I320" s="679" t="s">
        <v>165</v>
      </c>
      <c r="J320" s="679"/>
      <c r="K320" s="679"/>
      <c r="L320" s="679"/>
      <c r="M320" s="679"/>
      <c r="N320" s="679"/>
      <c r="O320" s="680"/>
      <c r="P320" s="680"/>
      <c r="Q320" s="680"/>
      <c r="R320" s="33">
        <f>VLOOKUP(I320,F_A,2,0)</f>
        <v>0.505</v>
      </c>
      <c r="S320" s="769"/>
      <c r="T320" s="770"/>
      <c r="U320" s="771"/>
      <c r="V320" s="772"/>
      <c r="W320" s="771"/>
      <c r="X320" s="772"/>
      <c r="Y320" s="351"/>
      <c r="Z320" s="773"/>
      <c r="AA320" s="774"/>
      <c r="AB320" s="773"/>
      <c r="AC320" s="774"/>
      <c r="AD320" s="773"/>
      <c r="AE320" s="774"/>
      <c r="AF320" s="351"/>
      <c r="AG320" s="773"/>
      <c r="AH320" s="774"/>
      <c r="AI320" s="773"/>
      <c r="AJ320" s="774"/>
      <c r="AK320" s="773"/>
      <c r="AL320" s="774"/>
      <c r="AM320" s="351"/>
      <c r="AN320" s="648">
        <f>ROUND(AN312*$R320,0)</f>
        <v>0</v>
      </c>
      <c r="AO320" s="629"/>
      <c r="AP320" s="648">
        <f t="shared" ref="AP320" si="304">ROUND(AP312*$R320,0)</f>
        <v>0</v>
      </c>
      <c r="AQ320" s="629"/>
      <c r="AR320" s="648">
        <f t="shared" ref="AR320" si="305">ROUND(AR312*$R320,0)</f>
        <v>0</v>
      </c>
      <c r="AS320" s="629"/>
      <c r="AT320" s="175">
        <f>SUM(AN320:AS320)</f>
        <v>0</v>
      </c>
      <c r="AU320" s="773"/>
      <c r="AV320" s="774"/>
      <c r="AW320" s="773"/>
      <c r="AX320" s="774"/>
      <c r="AY320" s="773"/>
      <c r="AZ320" s="774"/>
      <c r="BA320" s="351"/>
      <c r="BB320" s="348">
        <f>AN320</f>
        <v>0</v>
      </c>
      <c r="BC320" s="348">
        <f>AP320</f>
        <v>0</v>
      </c>
      <c r="BD320" s="348">
        <f>AR320</f>
        <v>0</v>
      </c>
      <c r="BE320" s="349">
        <f>SUM(BB320:BD320)</f>
        <v>0</v>
      </c>
    </row>
    <row r="321" spans="1:58" s="132" customFormat="1" ht="15" customHeight="1">
      <c r="A321" s="167"/>
      <c r="B321" s="167"/>
      <c r="C321" s="492"/>
      <c r="D321" s="490"/>
      <c r="E321" s="490"/>
      <c r="F321" s="490"/>
      <c r="G321" s="490"/>
      <c r="H321" s="490"/>
      <c r="I321" s="491"/>
      <c r="J321" s="491"/>
      <c r="K321" s="491"/>
      <c r="L321" s="491"/>
      <c r="M321" s="491"/>
      <c r="N321" s="491"/>
      <c r="O321" s="494"/>
      <c r="P321" s="494"/>
      <c r="Q321" s="494"/>
      <c r="R321" s="34"/>
      <c r="S321" s="435"/>
      <c r="T321" s="436"/>
      <c r="U321" s="435"/>
      <c r="V321" s="436"/>
      <c r="W321" s="435"/>
      <c r="X321" s="436"/>
      <c r="Y321" s="495"/>
      <c r="Z321" s="496"/>
      <c r="AA321" s="378"/>
      <c r="AB321" s="496"/>
      <c r="AC321" s="378"/>
      <c r="AD321" s="496"/>
      <c r="AE321" s="378"/>
      <c r="AF321" s="495"/>
      <c r="AG321" s="435"/>
      <c r="AH321" s="436"/>
      <c r="AI321" s="435"/>
      <c r="AJ321" s="436"/>
      <c r="AK321" s="435"/>
      <c r="AL321" s="436"/>
      <c r="AM321" s="495"/>
      <c r="AN321" s="496"/>
      <c r="AO321" s="378"/>
      <c r="AP321" s="496"/>
      <c r="AQ321" s="378"/>
      <c r="AR321" s="496"/>
      <c r="AS321" s="378"/>
      <c r="AT321" s="495"/>
      <c r="AU321" s="496"/>
      <c r="AV321" s="378"/>
      <c r="AW321" s="496"/>
      <c r="AX321" s="378"/>
      <c r="AY321" s="496"/>
      <c r="AZ321" s="378"/>
      <c r="BA321" s="495"/>
      <c r="BB321" s="298"/>
      <c r="BC321" s="298"/>
      <c r="BD321" s="298"/>
      <c r="BE321" s="344"/>
    </row>
    <row r="322" spans="1:58" s="132" customFormat="1" ht="15" customHeight="1">
      <c r="A322" s="167"/>
      <c r="B322" s="167"/>
      <c r="C322" s="544" t="str">
        <f>CONCATENATE("B. ", AU6, " Facilities and Administration (F&amp;A)")</f>
        <v>B. Dept #5 Facilities and Administration (F&amp;A)</v>
      </c>
      <c r="D322" s="576"/>
      <c r="E322" s="576"/>
      <c r="F322" s="576"/>
      <c r="G322" s="576"/>
      <c r="H322" s="576"/>
      <c r="I322" s="679" t="s">
        <v>165</v>
      </c>
      <c r="J322" s="679"/>
      <c r="K322" s="679"/>
      <c r="L322" s="679"/>
      <c r="M322" s="679"/>
      <c r="N322" s="679"/>
      <c r="O322" s="680"/>
      <c r="P322" s="680"/>
      <c r="Q322" s="680"/>
      <c r="R322" s="33">
        <f>VLOOKUP(I322,F_A,2,0)</f>
        <v>0.505</v>
      </c>
      <c r="S322" s="769"/>
      <c r="T322" s="770"/>
      <c r="U322" s="771"/>
      <c r="V322" s="772"/>
      <c r="W322" s="771"/>
      <c r="X322" s="772"/>
      <c r="Y322" s="351"/>
      <c r="Z322" s="773"/>
      <c r="AA322" s="774"/>
      <c r="AB322" s="773"/>
      <c r="AC322" s="774"/>
      <c r="AD322" s="773"/>
      <c r="AE322" s="774"/>
      <c r="AF322" s="351"/>
      <c r="AG322" s="773"/>
      <c r="AH322" s="774"/>
      <c r="AI322" s="773"/>
      <c r="AJ322" s="774"/>
      <c r="AK322" s="773"/>
      <c r="AL322" s="774"/>
      <c r="AM322" s="351"/>
      <c r="AN322" s="773"/>
      <c r="AO322" s="774"/>
      <c r="AP322" s="773"/>
      <c r="AQ322" s="774"/>
      <c r="AR322" s="773"/>
      <c r="AS322" s="774"/>
      <c r="AT322" s="351"/>
      <c r="AU322" s="648">
        <f>ROUND(AU312*$R322,0)</f>
        <v>0</v>
      </c>
      <c r="AV322" s="629"/>
      <c r="AW322" s="648">
        <f>ROUND(AW312*$R322,0)</f>
        <v>0</v>
      </c>
      <c r="AX322" s="629"/>
      <c r="AY322" s="648">
        <f>ROUND(AY312*$R322,0)</f>
        <v>0</v>
      </c>
      <c r="AZ322" s="629"/>
      <c r="BA322" s="175">
        <f>SUM(AU322:AZ322)</f>
        <v>0</v>
      </c>
      <c r="BB322" s="348">
        <f>AU322</f>
        <v>0</v>
      </c>
      <c r="BC322" s="348">
        <f>AW322</f>
        <v>0</v>
      </c>
      <c r="BD322" s="348">
        <f>AY322</f>
        <v>0</v>
      </c>
      <c r="BE322" s="349">
        <f>SUM(BB322:BD322)</f>
        <v>0</v>
      </c>
    </row>
    <row r="323" spans="1:58" s="132" customFormat="1" ht="15" customHeight="1">
      <c r="A323" s="167"/>
      <c r="B323" s="167"/>
      <c r="C323" s="492"/>
      <c r="D323" s="490"/>
      <c r="E323" s="490"/>
      <c r="F323" s="490"/>
      <c r="G323" s="490"/>
      <c r="H323" s="490"/>
      <c r="I323" s="491"/>
      <c r="J323" s="491"/>
      <c r="K323" s="491"/>
      <c r="L323" s="491"/>
      <c r="M323" s="491"/>
      <c r="N323" s="491"/>
      <c r="O323" s="493"/>
      <c r="P323" s="493"/>
      <c r="Q323" s="493"/>
      <c r="R323" s="34"/>
      <c r="S323" s="435"/>
      <c r="T323" s="497"/>
      <c r="U323" s="435"/>
      <c r="V323" s="497"/>
      <c r="W323" s="435"/>
      <c r="X323" s="497"/>
      <c r="Y323" s="495"/>
      <c r="Z323" s="435"/>
      <c r="AA323" s="497"/>
      <c r="AB323" s="435"/>
      <c r="AC323" s="497"/>
      <c r="AD323" s="435"/>
      <c r="AE323" s="497"/>
      <c r="AF323" s="495"/>
      <c r="AG323" s="435"/>
      <c r="AH323" s="497"/>
      <c r="AI323" s="435"/>
      <c r="AJ323" s="497"/>
      <c r="AK323" s="435"/>
      <c r="AL323" s="497"/>
      <c r="AM323" s="495"/>
      <c r="AN323" s="435"/>
      <c r="AO323" s="497"/>
      <c r="AP323" s="435"/>
      <c r="AQ323" s="497"/>
      <c r="AR323" s="435"/>
      <c r="AS323" s="497"/>
      <c r="AT323" s="495"/>
      <c r="AU323" s="435"/>
      <c r="AV323" s="497"/>
      <c r="AW323" s="435"/>
      <c r="AX323" s="497"/>
      <c r="AY323" s="435"/>
      <c r="AZ323" s="497"/>
      <c r="BA323" s="495"/>
      <c r="BB323" s="298"/>
      <c r="BC323" s="298"/>
      <c r="BD323" s="298"/>
      <c r="BE323" s="344"/>
    </row>
    <row r="324" spans="1:58" s="91" customFormat="1" ht="15" customHeight="1">
      <c r="A324" s="151"/>
      <c r="B324" s="151"/>
      <c r="C324" s="544" t="s">
        <v>368</v>
      </c>
      <c r="D324" s="545"/>
      <c r="E324" s="545"/>
      <c r="F324" s="545"/>
      <c r="G324" s="545"/>
      <c r="H324" s="375"/>
      <c r="I324" s="376"/>
      <c r="J324" s="376"/>
      <c r="K324" s="376"/>
      <c r="L324" s="376"/>
      <c r="M324" s="376"/>
      <c r="N324" s="376"/>
      <c r="O324" s="377"/>
      <c r="P324" s="377"/>
      <c r="Q324" s="377"/>
      <c r="R324" s="33"/>
      <c r="S324" s="648">
        <f>S314</f>
        <v>0</v>
      </c>
      <c r="T324" s="721"/>
      <c r="U324" s="648">
        <f>U314</f>
        <v>0</v>
      </c>
      <c r="V324" s="721"/>
      <c r="W324" s="648">
        <f>W314</f>
        <v>0</v>
      </c>
      <c r="X324" s="721"/>
      <c r="Y324" s="360">
        <f>SUM(S324:X324)</f>
        <v>0</v>
      </c>
      <c r="Z324" s="648">
        <f>Z316</f>
        <v>0</v>
      </c>
      <c r="AA324" s="721"/>
      <c r="AB324" s="648">
        <f>AB316</f>
        <v>0</v>
      </c>
      <c r="AC324" s="721"/>
      <c r="AD324" s="648">
        <f>AD316</f>
        <v>0</v>
      </c>
      <c r="AE324" s="721"/>
      <c r="AF324" s="360">
        <f>SUM(Z324:AE324)</f>
        <v>0</v>
      </c>
      <c r="AG324" s="648">
        <f>AG318</f>
        <v>0</v>
      </c>
      <c r="AH324" s="721"/>
      <c r="AI324" s="648">
        <f>AI318</f>
        <v>0</v>
      </c>
      <c r="AJ324" s="721"/>
      <c r="AK324" s="648">
        <f>AK318</f>
        <v>0</v>
      </c>
      <c r="AL324" s="721"/>
      <c r="AM324" s="360">
        <f>SUM(AG324:AL324)</f>
        <v>0</v>
      </c>
      <c r="AN324" s="648">
        <f>AN320</f>
        <v>0</v>
      </c>
      <c r="AO324" s="721"/>
      <c r="AP324" s="648">
        <f>AP320</f>
        <v>0</v>
      </c>
      <c r="AQ324" s="721"/>
      <c r="AR324" s="648">
        <f>AR320</f>
        <v>0</v>
      </c>
      <c r="AS324" s="721"/>
      <c r="AT324" s="360">
        <f>SUM(AN324:AS324)</f>
        <v>0</v>
      </c>
      <c r="AU324" s="648">
        <f>AU322</f>
        <v>0</v>
      </c>
      <c r="AV324" s="721"/>
      <c r="AW324" s="648">
        <f>AW322</f>
        <v>0</v>
      </c>
      <c r="AX324" s="721"/>
      <c r="AY324" s="648">
        <f>AY322</f>
        <v>0</v>
      </c>
      <c r="AZ324" s="721"/>
      <c r="BA324" s="360">
        <f>SUM(AU324:AZ324)</f>
        <v>0</v>
      </c>
      <c r="BB324" s="348">
        <f>S324+Z324+AG324+AN324+AU324</f>
        <v>0</v>
      </c>
      <c r="BC324" s="348">
        <f>U324+AB324+AI324+AP324+AW324</f>
        <v>0</v>
      </c>
      <c r="BD324" s="348">
        <f>W324+AD324+AK324+AR324+AY324</f>
        <v>0</v>
      </c>
      <c r="BE324" s="349">
        <f>SUM(BB324:BD324)</f>
        <v>0</v>
      </c>
      <c r="BF324" s="132"/>
    </row>
    <row r="325" spans="1:58" s="132" customFormat="1" ht="17.25" customHeight="1">
      <c r="A325" s="167"/>
      <c r="B325" s="167"/>
      <c r="C325" s="848" t="s">
        <v>131</v>
      </c>
      <c r="D325" s="564"/>
      <c r="E325" s="564"/>
      <c r="F325" s="564"/>
      <c r="G325" s="564"/>
      <c r="H325" s="564"/>
      <c r="I325" s="564"/>
      <c r="J325" s="564"/>
      <c r="K325" s="564"/>
      <c r="L325" s="564"/>
      <c r="M325" s="564"/>
      <c r="N325" s="564"/>
      <c r="O325" s="602"/>
      <c r="P325" s="47"/>
      <c r="Q325" s="47"/>
      <c r="R325" s="34"/>
      <c r="S325" s="133"/>
      <c r="T325" s="192"/>
      <c r="U325" s="184"/>
      <c r="V325" s="378"/>
      <c r="W325" s="133"/>
      <c r="X325" s="192"/>
      <c r="Y325" s="129"/>
      <c r="Z325" s="133"/>
      <c r="AA325" s="192"/>
      <c r="AB325" s="184"/>
      <c r="AC325" s="378"/>
      <c r="AD325" s="133"/>
      <c r="AE325" s="192"/>
      <c r="AF325" s="129"/>
      <c r="AG325" s="133"/>
      <c r="AH325" s="192"/>
      <c r="AI325" s="184"/>
      <c r="AJ325" s="378"/>
      <c r="AK325" s="133"/>
      <c r="AL325" s="192"/>
      <c r="AM325" s="129"/>
      <c r="AN325" s="133"/>
      <c r="AO325" s="192"/>
      <c r="AP325" s="184"/>
      <c r="AQ325" s="378"/>
      <c r="AR325" s="133"/>
      <c r="AS325" s="192"/>
      <c r="AT325" s="129"/>
      <c r="AU325" s="133"/>
      <c r="AV325" s="192"/>
      <c r="AW325" s="184"/>
      <c r="AX325" s="378"/>
      <c r="AY325" s="133"/>
      <c r="AZ325" s="192"/>
      <c r="BA325" s="129"/>
      <c r="BB325" s="329"/>
      <c r="BC325" s="329"/>
      <c r="BD325" s="329"/>
      <c r="BE325" s="329"/>
    </row>
    <row r="326" spans="1:58" s="132" customFormat="1" ht="30.75">
      <c r="A326" s="151">
        <v>1000</v>
      </c>
      <c r="B326" s="167"/>
      <c r="C326" s="186" t="s">
        <v>176</v>
      </c>
      <c r="D326" s="78" t="s">
        <v>132</v>
      </c>
      <c r="E326" s="668"/>
      <c r="F326" s="602"/>
      <c r="G326" s="602"/>
      <c r="H326" s="602"/>
      <c r="I326" s="602"/>
      <c r="J326" s="602"/>
      <c r="K326" s="602"/>
      <c r="L326" s="602"/>
      <c r="M326" s="602"/>
      <c r="N326" s="602"/>
      <c r="O326" s="602"/>
      <c r="P326" s="37" t="s">
        <v>180</v>
      </c>
      <c r="Q326" s="37" t="s">
        <v>172</v>
      </c>
      <c r="R326" s="35" t="s">
        <v>352</v>
      </c>
      <c r="S326" s="379" t="s">
        <v>460</v>
      </c>
      <c r="T326" s="192"/>
      <c r="U326" s="184" t="s">
        <v>460</v>
      </c>
      <c r="V326" s="380"/>
      <c r="W326" s="184" t="s">
        <v>460</v>
      </c>
      <c r="X326" s="192"/>
      <c r="Y326" s="129"/>
      <c r="Z326" s="379" t="s">
        <v>460</v>
      </c>
      <c r="AA326" s="192"/>
      <c r="AB326" s="184" t="s">
        <v>460</v>
      </c>
      <c r="AC326" s="380"/>
      <c r="AD326" s="184" t="s">
        <v>460</v>
      </c>
      <c r="AE326" s="192"/>
      <c r="AF326" s="129"/>
      <c r="AG326" s="379" t="s">
        <v>460</v>
      </c>
      <c r="AH326" s="192"/>
      <c r="AI326" s="184" t="s">
        <v>460</v>
      </c>
      <c r="AJ326" s="380"/>
      <c r="AK326" s="184" t="s">
        <v>460</v>
      </c>
      <c r="AL326" s="192"/>
      <c r="AM326" s="129"/>
      <c r="AN326" s="379" t="s">
        <v>460</v>
      </c>
      <c r="AO326" s="192"/>
      <c r="AP326" s="184" t="s">
        <v>460</v>
      </c>
      <c r="AQ326" s="380"/>
      <c r="AR326" s="184" t="s">
        <v>460</v>
      </c>
      <c r="AS326" s="192"/>
      <c r="AT326" s="129"/>
      <c r="AU326" s="379" t="s">
        <v>460</v>
      </c>
      <c r="AV326" s="192"/>
      <c r="AW326" s="184" t="s">
        <v>460</v>
      </c>
      <c r="AX326" s="380"/>
      <c r="AY326" s="184" t="s">
        <v>460</v>
      </c>
      <c r="AZ326" s="192"/>
      <c r="BA326" s="129"/>
      <c r="BB326" s="197"/>
      <c r="BC326" s="197"/>
      <c r="BD326" s="197"/>
      <c r="BE326" s="329"/>
    </row>
    <row r="327" spans="1:58" s="132" customFormat="1" ht="15" customHeight="1">
      <c r="A327" s="167"/>
      <c r="B327" s="167"/>
      <c r="C327" s="111">
        <f>S327+U327+W327+Z327+AB327+AD327+AG327+AI327+AK327+AN327+AP327+AR327+AU327+AW327+AY327</f>
        <v>0</v>
      </c>
      <c r="D327" s="15"/>
      <c r="E327" s="564" t="s">
        <v>335</v>
      </c>
      <c r="F327" s="564"/>
      <c r="G327" s="564"/>
      <c r="H327" s="564"/>
      <c r="I327" s="564"/>
      <c r="J327" s="564"/>
      <c r="K327" s="564"/>
      <c r="L327" s="564"/>
      <c r="M327" s="564"/>
      <c r="N327" s="564"/>
      <c r="O327" s="564"/>
      <c r="P327" s="188">
        <v>0</v>
      </c>
      <c r="Q327" s="189">
        <f t="shared" ref="Q327:Q328" si="306">VLOOKUP(E327,Leave_Benefits,2,0)</f>
        <v>0</v>
      </c>
      <c r="R327" s="36">
        <f t="shared" ref="R327:R328" si="307">VLOOKUP(E327,Leave_Benefits,4,0)</f>
        <v>0</v>
      </c>
      <c r="S327" s="190">
        <v>0</v>
      </c>
      <c r="T327" s="115">
        <f>$P327*(1+$Q327)*S327</f>
        <v>0</v>
      </c>
      <c r="U327" s="190">
        <v>0</v>
      </c>
      <c r="V327" s="115">
        <f>$P327*(1+$Q327)*U327*$R327</f>
        <v>0</v>
      </c>
      <c r="W327" s="190">
        <v>0</v>
      </c>
      <c r="X327" s="115">
        <f>$P327*(1+$Q327)*W327*($R327^2)</f>
        <v>0</v>
      </c>
      <c r="Y327" s="116">
        <f>SUM(T327+V327+X327)</f>
        <v>0</v>
      </c>
      <c r="Z327" s="322">
        <v>0</v>
      </c>
      <c r="AA327" s="276">
        <f>$P327*(1+$Q327)*Z327</f>
        <v>0</v>
      </c>
      <c r="AB327" s="322">
        <v>0</v>
      </c>
      <c r="AC327" s="276">
        <f>$P327*(1+$Q327)*AB327*$R327</f>
        <v>0</v>
      </c>
      <c r="AD327" s="322">
        <v>0</v>
      </c>
      <c r="AE327" s="276">
        <f>$P327*(1+$Q327)*AD327*($R327^2)</f>
        <v>0</v>
      </c>
      <c r="AF327" s="277">
        <f>SUM(AA327+AC327+AE327)</f>
        <v>0</v>
      </c>
      <c r="AG327" s="323">
        <v>0</v>
      </c>
      <c r="AH327" s="279">
        <f>$P327*(1+$Q327)*AG327</f>
        <v>0</v>
      </c>
      <c r="AI327" s="323">
        <v>0</v>
      </c>
      <c r="AJ327" s="279">
        <f>$P327*(1+$Q327)*AI327*$R327</f>
        <v>0</v>
      </c>
      <c r="AK327" s="323">
        <v>0</v>
      </c>
      <c r="AL327" s="279">
        <f>$P327*(1+$Q327)*AK327*($R327^2)</f>
        <v>0</v>
      </c>
      <c r="AM327" s="280">
        <f>SUM(AH327+AJ327+AL327)</f>
        <v>0</v>
      </c>
      <c r="AN327" s="324">
        <v>0</v>
      </c>
      <c r="AO327" s="282">
        <f>$P327*(1+$Q327)*AN327</f>
        <v>0</v>
      </c>
      <c r="AP327" s="324">
        <v>0</v>
      </c>
      <c r="AQ327" s="282">
        <f>$P327*(1+$Q327)*AP327*$R327</f>
        <v>0</v>
      </c>
      <c r="AR327" s="324">
        <v>0</v>
      </c>
      <c r="AS327" s="282">
        <f>$P327*(1+$Q327)*AR327*($R327^2)</f>
        <v>0</v>
      </c>
      <c r="AT327" s="283">
        <f>SUM(AO327+AQ327+AS327)</f>
        <v>0</v>
      </c>
      <c r="AU327" s="325">
        <v>0</v>
      </c>
      <c r="AV327" s="285">
        <f>$P327*(1+$Q327)*AU327</f>
        <v>0</v>
      </c>
      <c r="AW327" s="325">
        <v>0</v>
      </c>
      <c r="AX327" s="285">
        <f>$P327*(1+$Q327)*AW327*$R327</f>
        <v>0</v>
      </c>
      <c r="AY327" s="325">
        <v>0</v>
      </c>
      <c r="AZ327" s="285">
        <f>$P327*(1+$Q327)*AY327*($R327^2)</f>
        <v>0</v>
      </c>
      <c r="BA327" s="286">
        <f>SUM(AV327+AX327+AZ327)</f>
        <v>0</v>
      </c>
      <c r="BB327" s="470">
        <f t="shared" ref="BB327:BB328" si="308">T327+AA327+AH327+AO327+AV327</f>
        <v>0</v>
      </c>
      <c r="BC327" s="470">
        <f t="shared" ref="BC327:BC328" si="309">V327+AC327+AJ327+AQ327+AX327</f>
        <v>0</v>
      </c>
      <c r="BD327" s="470">
        <f t="shared" ref="BD327" si="310">X327+AE327+AL327+AS327+AZ327</f>
        <v>0</v>
      </c>
      <c r="BE327" s="297">
        <f t="shared" ref="BE327:BE328" si="311">SUM(BB327:BD327)</f>
        <v>0</v>
      </c>
    </row>
    <row r="328" spans="1:58" s="132" customFormat="1" ht="15" customHeight="1">
      <c r="A328" s="167"/>
      <c r="B328" s="167"/>
      <c r="C328" s="111">
        <f>S328+U328+W328+Z328+AB328+AD328+AG328+AI328+AK328+AN328+AP328+AR328+AU328+AW328+AY328</f>
        <v>0</v>
      </c>
      <c r="D328" s="15"/>
      <c r="E328" s="564" t="s">
        <v>335</v>
      </c>
      <c r="F328" s="564"/>
      <c r="G328" s="564"/>
      <c r="H328" s="564"/>
      <c r="I328" s="564"/>
      <c r="J328" s="564"/>
      <c r="K328" s="564"/>
      <c r="L328" s="564"/>
      <c r="M328" s="564"/>
      <c r="N328" s="564"/>
      <c r="O328" s="564"/>
      <c r="P328" s="188">
        <v>0</v>
      </c>
      <c r="Q328" s="189">
        <f t="shared" si="306"/>
        <v>0</v>
      </c>
      <c r="R328" s="36">
        <f t="shared" si="307"/>
        <v>0</v>
      </c>
      <c r="S328" s="190">
        <v>0</v>
      </c>
      <c r="T328" s="115">
        <f t="shared" ref="T328" si="312">$P328*(1+$Q328)*S328</f>
        <v>0</v>
      </c>
      <c r="U328" s="190">
        <v>0</v>
      </c>
      <c r="V328" s="115">
        <f t="shared" ref="V328" si="313">$P328*(1+$Q328)*U328*$R328</f>
        <v>0</v>
      </c>
      <c r="W328" s="190">
        <v>0</v>
      </c>
      <c r="X328" s="115">
        <f t="shared" ref="X328" si="314">$P328*(1+$Q328)*W328*($R328^2)</f>
        <v>0</v>
      </c>
      <c r="Y328" s="116">
        <f>SUM(T328+V328+X328)</f>
        <v>0</v>
      </c>
      <c r="Z328" s="322">
        <v>0</v>
      </c>
      <c r="AA328" s="276">
        <f t="shared" ref="AA328" si="315">$P328*(1+$Q328)*Z328</f>
        <v>0</v>
      </c>
      <c r="AB328" s="322">
        <v>0</v>
      </c>
      <c r="AC328" s="276">
        <f t="shared" ref="AC328" si="316">$P328*(1+$Q328)*AB328*$R328</f>
        <v>0</v>
      </c>
      <c r="AD328" s="322">
        <v>0</v>
      </c>
      <c r="AE328" s="276">
        <f t="shared" ref="AE328" si="317">$P328*(1+$Q328)*AD328*($R328^2)</f>
        <v>0</v>
      </c>
      <c r="AF328" s="277">
        <f>SUM(AA328+AC328+AE328)</f>
        <v>0</v>
      </c>
      <c r="AG328" s="323">
        <v>0</v>
      </c>
      <c r="AH328" s="279">
        <f t="shared" ref="AH328" si="318">$P328*(1+$Q328)*AG328</f>
        <v>0</v>
      </c>
      <c r="AI328" s="323">
        <v>0</v>
      </c>
      <c r="AJ328" s="279">
        <f t="shared" ref="AJ328" si="319">$P328*(1+$Q328)*AI328*$R328</f>
        <v>0</v>
      </c>
      <c r="AK328" s="323">
        <v>0</v>
      </c>
      <c r="AL328" s="279">
        <f t="shared" ref="AL328" si="320">$P328*(1+$Q328)*AK328*($R328^2)</f>
        <v>0</v>
      </c>
      <c r="AM328" s="280">
        <f>SUM(AH328+AJ328+AL328)</f>
        <v>0</v>
      </c>
      <c r="AN328" s="324">
        <v>0</v>
      </c>
      <c r="AO328" s="282">
        <f t="shared" ref="AO328" si="321">$P328*(1+$Q328)*AN328</f>
        <v>0</v>
      </c>
      <c r="AP328" s="324">
        <v>0</v>
      </c>
      <c r="AQ328" s="282">
        <f t="shared" ref="AQ328" si="322">$P328*(1+$Q328)*AP328*$R328</f>
        <v>0</v>
      </c>
      <c r="AR328" s="324">
        <v>0</v>
      </c>
      <c r="AS328" s="282">
        <f t="shared" ref="AS328" si="323">$P328*(1+$Q328)*AR328*($R328^2)</f>
        <v>0</v>
      </c>
      <c r="AT328" s="283">
        <f>SUM(AO328+AQ328+AS328)</f>
        <v>0</v>
      </c>
      <c r="AU328" s="325">
        <v>0</v>
      </c>
      <c r="AV328" s="285">
        <f t="shared" ref="AV328" si="324">$P328*(1+$Q328)*AU328</f>
        <v>0</v>
      </c>
      <c r="AW328" s="325">
        <v>0</v>
      </c>
      <c r="AX328" s="285">
        <f t="shared" ref="AX328" si="325">$P328*(1+$Q328)*AW328*$R328</f>
        <v>0</v>
      </c>
      <c r="AY328" s="325">
        <v>0</v>
      </c>
      <c r="AZ328" s="285">
        <f t="shared" ref="AZ328" si="326">$P328*(1+$Q328)*AY328*($R328^2)</f>
        <v>0</v>
      </c>
      <c r="BA328" s="286">
        <f>SUM(AV328+AX328+AZ328)</f>
        <v>0</v>
      </c>
      <c r="BB328" s="470">
        <f t="shared" si="308"/>
        <v>0</v>
      </c>
      <c r="BC328" s="470">
        <f t="shared" si="309"/>
        <v>0</v>
      </c>
      <c r="BD328" s="470">
        <f>X328+AE328+AL328+AS328+AZ328</f>
        <v>0</v>
      </c>
      <c r="BE328" s="297">
        <f t="shared" si="311"/>
        <v>0</v>
      </c>
    </row>
    <row r="329" spans="1:58" s="132" customFormat="1" ht="15" customHeight="1">
      <c r="A329" s="167"/>
      <c r="B329" s="167"/>
      <c r="C329" s="555"/>
      <c r="D329" s="547"/>
      <c r="E329" s="547"/>
      <c r="F329" s="547"/>
      <c r="G329" s="547"/>
      <c r="H329" s="547"/>
      <c r="I329" s="547"/>
      <c r="J329" s="547"/>
      <c r="K329" s="547"/>
      <c r="L329" s="547"/>
      <c r="M329" s="547"/>
      <c r="N329" s="548"/>
      <c r="O329" s="627" t="s">
        <v>134</v>
      </c>
      <c r="P329" s="677"/>
      <c r="Q329" s="677"/>
      <c r="R329" s="678"/>
      <c r="S329" s="672">
        <f>SUM(T327:T328)</f>
        <v>0</v>
      </c>
      <c r="T329" s="673"/>
      <c r="U329" s="672">
        <f>SUM(V327:V328)</f>
        <v>0</v>
      </c>
      <c r="V329" s="673"/>
      <c r="W329" s="672">
        <f>SUM(X327:X328)</f>
        <v>0</v>
      </c>
      <c r="X329" s="673"/>
      <c r="Y329" s="138">
        <f>SUM(S329:X329)</f>
        <v>0</v>
      </c>
      <c r="Z329" s="672">
        <f>SUM(AA327:AA328)</f>
        <v>0</v>
      </c>
      <c r="AA329" s="673"/>
      <c r="AB329" s="672">
        <f>SUM(AC327:AC328)</f>
        <v>0</v>
      </c>
      <c r="AC329" s="673"/>
      <c r="AD329" s="672">
        <f>SUM(AE327:AE328)</f>
        <v>0</v>
      </c>
      <c r="AE329" s="673"/>
      <c r="AF329" s="138">
        <f>SUM(Z329:AE329)</f>
        <v>0</v>
      </c>
      <c r="AG329" s="672">
        <f>SUM(AH327:AH328)</f>
        <v>0</v>
      </c>
      <c r="AH329" s="673"/>
      <c r="AI329" s="672">
        <f>SUM(AJ327:AJ328)</f>
        <v>0</v>
      </c>
      <c r="AJ329" s="673"/>
      <c r="AK329" s="672">
        <f>SUM(AL327:AL328)</f>
        <v>0</v>
      </c>
      <c r="AL329" s="673"/>
      <c r="AM329" s="138">
        <f>SUM(AG329:AL329)</f>
        <v>0</v>
      </c>
      <c r="AN329" s="672">
        <f>SUM(AO327:AO328)</f>
        <v>0</v>
      </c>
      <c r="AO329" s="673"/>
      <c r="AP329" s="672">
        <f>SUM(AQ327:AQ328)</f>
        <v>0</v>
      </c>
      <c r="AQ329" s="673"/>
      <c r="AR329" s="672">
        <f>SUM(AS327:AS328)</f>
        <v>0</v>
      </c>
      <c r="AS329" s="673"/>
      <c r="AT329" s="138">
        <f>SUM(AN329:AS329)</f>
        <v>0</v>
      </c>
      <c r="AU329" s="672">
        <f>SUM(AV327:AV328)</f>
        <v>0</v>
      </c>
      <c r="AV329" s="673"/>
      <c r="AW329" s="672">
        <f>SUM(AX327:AX328)</f>
        <v>0</v>
      </c>
      <c r="AX329" s="673"/>
      <c r="AY329" s="672">
        <f>SUM(AZ327:AZ328)</f>
        <v>0</v>
      </c>
      <c r="AZ329" s="673"/>
      <c r="BA329" s="138">
        <f>SUM(AU329:AZ329)</f>
        <v>0</v>
      </c>
      <c r="BB329" s="138">
        <f t="shared" ref="BB329:BD329" si="327">SUM(BB327:BB328)</f>
        <v>0</v>
      </c>
      <c r="BC329" s="138">
        <f t="shared" si="327"/>
        <v>0</v>
      </c>
      <c r="BD329" s="138">
        <f t="shared" si="327"/>
        <v>0</v>
      </c>
      <c r="BE329" s="138">
        <f>SUM(BB329:BD329)</f>
        <v>0</v>
      </c>
    </row>
    <row r="330" spans="1:58" s="132" customFormat="1" ht="30.95" customHeight="1">
      <c r="A330" s="151">
        <v>1900</v>
      </c>
      <c r="B330" s="167"/>
      <c r="C330" s="669"/>
      <c r="D330" s="564"/>
      <c r="E330" s="564"/>
      <c r="F330" s="564"/>
      <c r="G330" s="564"/>
      <c r="H330" s="564"/>
      <c r="I330" s="564"/>
      <c r="J330" s="564"/>
      <c r="K330" s="564"/>
      <c r="L330" s="564"/>
      <c r="M330" s="564"/>
      <c r="N330" s="564"/>
      <c r="O330" s="564"/>
      <c r="P330" s="564"/>
      <c r="Q330" s="14" t="s">
        <v>135</v>
      </c>
      <c r="R330" s="34"/>
      <c r="S330" s="191"/>
      <c r="T330" s="192"/>
      <c r="U330" s="193"/>
      <c r="V330" s="192"/>
      <c r="W330" s="193"/>
      <c r="X330" s="192"/>
      <c r="Y330" s="129"/>
      <c r="Z330" s="191"/>
      <c r="AA330" s="192"/>
      <c r="AB330" s="193"/>
      <c r="AC330" s="192"/>
      <c r="AD330" s="193"/>
      <c r="AE330" s="192"/>
      <c r="AF330" s="129"/>
      <c r="AG330" s="191"/>
      <c r="AH330" s="192"/>
      <c r="AI330" s="193"/>
      <c r="AJ330" s="192"/>
      <c r="AK330" s="193"/>
      <c r="AL330" s="192"/>
      <c r="AM330" s="129"/>
      <c r="AN330" s="191"/>
      <c r="AO330" s="192"/>
      <c r="AP330" s="193"/>
      <c r="AQ330" s="192"/>
      <c r="AR330" s="193"/>
      <c r="AS330" s="192"/>
      <c r="AT330" s="129"/>
      <c r="AU330" s="191"/>
      <c r="AV330" s="192"/>
      <c r="AW330" s="193"/>
      <c r="AX330" s="192"/>
      <c r="AY330" s="193"/>
      <c r="AZ330" s="192"/>
      <c r="BA330" s="129"/>
      <c r="BB330" s="197"/>
      <c r="BC330" s="197"/>
      <c r="BD330" s="197"/>
      <c r="BE330" s="329"/>
    </row>
    <row r="331" spans="1:58" s="132" customFormat="1" ht="15" customHeight="1">
      <c r="A331" s="167"/>
      <c r="B331" s="167"/>
      <c r="C331" s="669">
        <f>D327</f>
        <v>0</v>
      </c>
      <c r="D331" s="564"/>
      <c r="E331" s="564"/>
      <c r="F331" s="564"/>
      <c r="G331" s="564"/>
      <c r="H331" s="564"/>
      <c r="I331" s="564"/>
      <c r="J331" s="564"/>
      <c r="K331" s="564"/>
      <c r="L331" s="564"/>
      <c r="M331" s="564"/>
      <c r="N331" s="564"/>
      <c r="O331" s="564"/>
      <c r="P331" s="564"/>
      <c r="Q331" s="189">
        <f>VLOOKUP(E327,Leave_Benefits,3,0)</f>
        <v>0</v>
      </c>
      <c r="R331" s="34"/>
      <c r="S331" s="589">
        <f>T327*$Q331</f>
        <v>0</v>
      </c>
      <c r="T331" s="565"/>
      <c r="U331" s="589">
        <f>V327*$Q331</f>
        <v>0</v>
      </c>
      <c r="V331" s="565"/>
      <c r="W331" s="589">
        <f>X327*$Q331</f>
        <v>0</v>
      </c>
      <c r="X331" s="565"/>
      <c r="Y331" s="116">
        <f>SUM(T331+V331+X331)</f>
        <v>0</v>
      </c>
      <c r="Z331" s="789">
        <f>AA327*$Q331</f>
        <v>0</v>
      </c>
      <c r="AA331" s="790"/>
      <c r="AB331" s="789">
        <f>AC327*$Q331</f>
        <v>0</v>
      </c>
      <c r="AC331" s="790"/>
      <c r="AD331" s="789">
        <f>AE327*$Q331</f>
        <v>0</v>
      </c>
      <c r="AE331" s="790"/>
      <c r="AF331" s="277">
        <f>SUM(AA331+AC331+AE331)</f>
        <v>0</v>
      </c>
      <c r="AG331" s="779">
        <f>AH327*$Q331</f>
        <v>0</v>
      </c>
      <c r="AH331" s="780"/>
      <c r="AI331" s="779">
        <f>AJ327*$Q331</f>
        <v>0</v>
      </c>
      <c r="AJ331" s="780"/>
      <c r="AK331" s="779">
        <f>AL327*$Q331</f>
        <v>0</v>
      </c>
      <c r="AL331" s="780"/>
      <c r="AM331" s="280">
        <f>AG331+AI331+AK331</f>
        <v>0</v>
      </c>
      <c r="AN331" s="783">
        <f>AO327*$Q331</f>
        <v>0</v>
      </c>
      <c r="AO331" s="784"/>
      <c r="AP331" s="783">
        <f>AQ327*$Q331</f>
        <v>0</v>
      </c>
      <c r="AQ331" s="784"/>
      <c r="AR331" s="783">
        <f>AS327*$Q331</f>
        <v>0</v>
      </c>
      <c r="AS331" s="784"/>
      <c r="AT331" s="283">
        <f>AN331+AP331+AR331</f>
        <v>0</v>
      </c>
      <c r="AU331" s="794">
        <f>AV327*$Q331</f>
        <v>0</v>
      </c>
      <c r="AV331" s="795"/>
      <c r="AW331" s="794">
        <f>AX327*$Q331</f>
        <v>0</v>
      </c>
      <c r="AX331" s="795"/>
      <c r="AY331" s="794">
        <f>AZ327*$Q331</f>
        <v>0</v>
      </c>
      <c r="AZ331" s="795"/>
      <c r="BA331" s="286">
        <f>AU331+AW331+AY331</f>
        <v>0</v>
      </c>
      <c r="BB331" s="470">
        <f t="shared" ref="BB331:BB332" si="328">T331+AA331+AH331+AO331+AV331</f>
        <v>0</v>
      </c>
      <c r="BC331" s="470">
        <f t="shared" ref="BC331:BC332" si="329">V331+AC331+AJ331+AQ331+AX331</f>
        <v>0</v>
      </c>
      <c r="BD331" s="470">
        <f t="shared" ref="BD331:BD332" si="330">X331+AE331+AL331+AS331+AZ331</f>
        <v>0</v>
      </c>
      <c r="BE331" s="297">
        <f t="shared" ref="BE331:BE332" si="331">SUM(BB331:BD331)</f>
        <v>0</v>
      </c>
    </row>
    <row r="332" spans="1:58" s="132" customFormat="1" ht="15" customHeight="1">
      <c r="A332" s="167"/>
      <c r="B332" s="167"/>
      <c r="C332" s="669">
        <f>D328</f>
        <v>0</v>
      </c>
      <c r="D332" s="564"/>
      <c r="E332" s="564"/>
      <c r="F332" s="564"/>
      <c r="G332" s="564"/>
      <c r="H332" s="564"/>
      <c r="I332" s="564"/>
      <c r="J332" s="564"/>
      <c r="K332" s="564"/>
      <c r="L332" s="564"/>
      <c r="M332" s="564"/>
      <c r="N332" s="564"/>
      <c r="O332" s="564"/>
      <c r="P332" s="564"/>
      <c r="Q332" s="189">
        <f>VLOOKUP(E328,Leave_Benefits,3,0)</f>
        <v>0</v>
      </c>
      <c r="R332" s="34"/>
      <c r="S332" s="589">
        <f>T328*$Q332</f>
        <v>0</v>
      </c>
      <c r="T332" s="565"/>
      <c r="U332" s="589">
        <f>V328*$Q332</f>
        <v>0</v>
      </c>
      <c r="V332" s="565"/>
      <c r="W332" s="589">
        <f>X328*$Q332</f>
        <v>0</v>
      </c>
      <c r="X332" s="565"/>
      <c r="Y332" s="116">
        <f>SUM(T332+V332+X332)</f>
        <v>0</v>
      </c>
      <c r="Z332" s="789">
        <f>AA328*$Q332</f>
        <v>0</v>
      </c>
      <c r="AA332" s="790"/>
      <c r="AB332" s="789">
        <f>AC328*$Q332</f>
        <v>0</v>
      </c>
      <c r="AC332" s="790"/>
      <c r="AD332" s="789">
        <f>AE328*$Q332</f>
        <v>0</v>
      </c>
      <c r="AE332" s="790"/>
      <c r="AF332" s="277">
        <f>SUM(AA332+AC332+AE332)</f>
        <v>0</v>
      </c>
      <c r="AG332" s="779">
        <f>AH328*$Q332</f>
        <v>0</v>
      </c>
      <c r="AH332" s="780"/>
      <c r="AI332" s="779">
        <f>AJ328*$Q332</f>
        <v>0</v>
      </c>
      <c r="AJ332" s="780"/>
      <c r="AK332" s="779">
        <f>AL328*$Q332</f>
        <v>0</v>
      </c>
      <c r="AL332" s="780"/>
      <c r="AM332" s="280">
        <f>AG332+AI332+AK332</f>
        <v>0</v>
      </c>
      <c r="AN332" s="783">
        <f>AO328*$Q332</f>
        <v>0</v>
      </c>
      <c r="AO332" s="784"/>
      <c r="AP332" s="783">
        <f>AQ328*$Q332</f>
        <v>0</v>
      </c>
      <c r="AQ332" s="784"/>
      <c r="AR332" s="783">
        <f>AS328*$Q332</f>
        <v>0</v>
      </c>
      <c r="AS332" s="784"/>
      <c r="AT332" s="283">
        <f>AN332+AP332+AR332</f>
        <v>0</v>
      </c>
      <c r="AU332" s="794">
        <f>AV328*$Q332</f>
        <v>0</v>
      </c>
      <c r="AV332" s="795"/>
      <c r="AW332" s="794">
        <f>AX328*$Q332</f>
        <v>0</v>
      </c>
      <c r="AX332" s="795"/>
      <c r="AY332" s="794">
        <f>AZ328*$Q332</f>
        <v>0</v>
      </c>
      <c r="AZ332" s="795"/>
      <c r="BA332" s="286">
        <f>AU332+AW332+AY332</f>
        <v>0</v>
      </c>
      <c r="BB332" s="470">
        <f t="shared" si="328"/>
        <v>0</v>
      </c>
      <c r="BC332" s="470">
        <f t="shared" si="329"/>
        <v>0</v>
      </c>
      <c r="BD332" s="470">
        <f t="shared" si="330"/>
        <v>0</v>
      </c>
      <c r="BE332" s="297">
        <f t="shared" si="331"/>
        <v>0</v>
      </c>
    </row>
    <row r="333" spans="1:58" s="132" customFormat="1" ht="15" customHeight="1">
      <c r="A333" s="167"/>
      <c r="B333" s="167"/>
      <c r="C333" s="556"/>
      <c r="D333" s="557"/>
      <c r="E333" s="557"/>
      <c r="F333" s="557"/>
      <c r="G333" s="557"/>
      <c r="H333" s="557"/>
      <c r="I333" s="557"/>
      <c r="J333" s="557"/>
      <c r="K333" s="557"/>
      <c r="L333" s="557"/>
      <c r="M333" s="557"/>
      <c r="N333" s="558"/>
      <c r="O333" s="627" t="s">
        <v>136</v>
      </c>
      <c r="P333" s="625"/>
      <c r="Q333" s="625"/>
      <c r="R333" s="626"/>
      <c r="S333" s="596">
        <f>SUM(S331:T332)</f>
        <v>0</v>
      </c>
      <c r="T333" s="595"/>
      <c r="U333" s="596">
        <f>SUM(U331:V332)</f>
        <v>0</v>
      </c>
      <c r="V333" s="595"/>
      <c r="W333" s="596">
        <f>SUM(W331:X332)</f>
        <v>0</v>
      </c>
      <c r="X333" s="595"/>
      <c r="Y333" s="138">
        <f>SUM(S333:X333)</f>
        <v>0</v>
      </c>
      <c r="Z333" s="596">
        <f>SUM(Z331:AA332)</f>
        <v>0</v>
      </c>
      <c r="AA333" s="595"/>
      <c r="AB333" s="596">
        <f>SUM(AB331:AC332)</f>
        <v>0</v>
      </c>
      <c r="AC333" s="595"/>
      <c r="AD333" s="596">
        <f>SUM(AD331:AE332)</f>
        <v>0</v>
      </c>
      <c r="AE333" s="595"/>
      <c r="AF333" s="138">
        <f>SUM(Z333:AE333)</f>
        <v>0</v>
      </c>
      <c r="AG333" s="596">
        <f>SUM(AG331:AH332)</f>
        <v>0</v>
      </c>
      <c r="AH333" s="595"/>
      <c r="AI333" s="596">
        <f>SUM(AI331:AJ332)</f>
        <v>0</v>
      </c>
      <c r="AJ333" s="595"/>
      <c r="AK333" s="596">
        <f>SUM(AK331:AL332)</f>
        <v>0</v>
      </c>
      <c r="AL333" s="595"/>
      <c r="AM333" s="138">
        <f>SUM(AG333:AL333)</f>
        <v>0</v>
      </c>
      <c r="AN333" s="596">
        <f>SUM(AN331:AO332)</f>
        <v>0</v>
      </c>
      <c r="AO333" s="595"/>
      <c r="AP333" s="596">
        <f>SUM(AP331:AQ332)</f>
        <v>0</v>
      </c>
      <c r="AQ333" s="595"/>
      <c r="AR333" s="596">
        <f>SUM(AR331:AS332)</f>
        <v>0</v>
      </c>
      <c r="AS333" s="595"/>
      <c r="AT333" s="138">
        <f>SUM(AN333:AS333)</f>
        <v>0</v>
      </c>
      <c r="AU333" s="596">
        <f>SUM(AU331:AV332)</f>
        <v>0</v>
      </c>
      <c r="AV333" s="595"/>
      <c r="AW333" s="596">
        <f>SUM(AW331:AX332)</f>
        <v>0</v>
      </c>
      <c r="AX333" s="595"/>
      <c r="AY333" s="596">
        <f>SUM(AY331:AZ332)</f>
        <v>0</v>
      </c>
      <c r="AZ333" s="595"/>
      <c r="BA333" s="138">
        <f>SUM(AU333:AZ333)</f>
        <v>0</v>
      </c>
      <c r="BB333" s="138">
        <f t="shared" ref="BB333:BD333" si="332">SUM(BB331:BB332)</f>
        <v>0</v>
      </c>
      <c r="BC333" s="138">
        <f t="shared" si="332"/>
        <v>0</v>
      </c>
      <c r="BD333" s="138">
        <f t="shared" si="332"/>
        <v>0</v>
      </c>
      <c r="BE333" s="138">
        <f>SUM(BB333:BD333)</f>
        <v>0</v>
      </c>
    </row>
    <row r="334" spans="1:58" s="132" customFormat="1" ht="15" customHeight="1">
      <c r="A334" s="167"/>
      <c r="B334" s="167"/>
      <c r="C334" s="566" t="s">
        <v>358</v>
      </c>
      <c r="D334" s="567"/>
      <c r="E334" s="567"/>
      <c r="F334" s="567"/>
      <c r="G334" s="567"/>
      <c r="H334" s="567"/>
      <c r="I334" s="567"/>
      <c r="J334" s="567"/>
      <c r="K334" s="567"/>
      <c r="L334" s="567"/>
      <c r="M334" s="567"/>
      <c r="N334" s="567"/>
      <c r="O334" s="567"/>
      <c r="P334" s="567"/>
      <c r="Q334" s="567"/>
      <c r="R334" s="568"/>
      <c r="S334" s="594">
        <f>SUM(S329+S333)</f>
        <v>0</v>
      </c>
      <c r="T334" s="595"/>
      <c r="U334" s="594">
        <f>SUM(U329+U333)</f>
        <v>0</v>
      </c>
      <c r="V334" s="595"/>
      <c r="W334" s="594">
        <f>SUM(W329+W333)</f>
        <v>0</v>
      </c>
      <c r="X334" s="595"/>
      <c r="Y334" s="150">
        <f>SUM(S334:X334)</f>
        <v>0</v>
      </c>
      <c r="Z334" s="594">
        <f>SUM(Z329+Z333)</f>
        <v>0</v>
      </c>
      <c r="AA334" s="595"/>
      <c r="AB334" s="594">
        <f>SUM(AB329+AB333)</f>
        <v>0</v>
      </c>
      <c r="AC334" s="595"/>
      <c r="AD334" s="594">
        <f>SUM(AD329+AD333)</f>
        <v>0</v>
      </c>
      <c r="AE334" s="595"/>
      <c r="AF334" s="150">
        <f>SUM(Z334:AE334)</f>
        <v>0</v>
      </c>
      <c r="AG334" s="594">
        <f>SUM(AG329+AG333)</f>
        <v>0</v>
      </c>
      <c r="AH334" s="595"/>
      <c r="AI334" s="594">
        <f>SUM(AI329+AI333)</f>
        <v>0</v>
      </c>
      <c r="AJ334" s="595"/>
      <c r="AK334" s="594">
        <f>SUM(AK329+AK333)</f>
        <v>0</v>
      </c>
      <c r="AL334" s="595"/>
      <c r="AM334" s="150">
        <f>SUM(AG334:AL334)</f>
        <v>0</v>
      </c>
      <c r="AN334" s="594">
        <f>SUM(AN329+AN333)</f>
        <v>0</v>
      </c>
      <c r="AO334" s="595"/>
      <c r="AP334" s="594">
        <f>SUM(AP329+AP333)</f>
        <v>0</v>
      </c>
      <c r="AQ334" s="595"/>
      <c r="AR334" s="594">
        <f>SUM(AR329+AR333)</f>
        <v>0</v>
      </c>
      <c r="AS334" s="595"/>
      <c r="AT334" s="150">
        <f>SUM(AN334:AS334)</f>
        <v>0</v>
      </c>
      <c r="AU334" s="594">
        <f>SUM(AU329+AU333)</f>
        <v>0</v>
      </c>
      <c r="AV334" s="595"/>
      <c r="AW334" s="594">
        <f>SUM(AW329+AW333)</f>
        <v>0</v>
      </c>
      <c r="AX334" s="595"/>
      <c r="AY334" s="594">
        <f>SUM(AY329+AY333)</f>
        <v>0</v>
      </c>
      <c r="AZ334" s="595"/>
      <c r="BA334" s="150">
        <f>SUM(AU334:AZ334)</f>
        <v>0</v>
      </c>
      <c r="BB334" s="150">
        <f t="shared" ref="BB334:BD334" si="333">SUM(BB329+BB333)</f>
        <v>0</v>
      </c>
      <c r="BC334" s="150">
        <f t="shared" si="333"/>
        <v>0</v>
      </c>
      <c r="BD334" s="150">
        <f t="shared" si="333"/>
        <v>0</v>
      </c>
      <c r="BE334" s="150">
        <f>SUM(BB334:BD334)</f>
        <v>0</v>
      </c>
    </row>
    <row r="335" spans="1:58" ht="15" customHeight="1">
      <c r="A335" s="72">
        <v>3014</v>
      </c>
      <c r="B335" s="72"/>
      <c r="C335" s="569" t="s">
        <v>433</v>
      </c>
      <c r="D335" s="570"/>
      <c r="E335" s="570"/>
      <c r="F335" s="570"/>
      <c r="G335" s="570"/>
      <c r="H335" s="570"/>
      <c r="I335" s="570"/>
      <c r="J335" s="570"/>
      <c r="K335" s="570"/>
      <c r="L335" s="570"/>
      <c r="M335" s="570"/>
      <c r="N335" s="570"/>
      <c r="O335" s="570"/>
      <c r="P335" s="570"/>
      <c r="Q335" s="570"/>
      <c r="R335" s="571"/>
      <c r="S335" s="160"/>
      <c r="T335" s="196"/>
      <c r="U335" s="133"/>
      <c r="V335" s="196"/>
      <c r="W335" s="133"/>
      <c r="X335" s="196"/>
      <c r="Y335" s="197"/>
      <c r="Z335" s="160"/>
      <c r="AA335" s="196"/>
      <c r="AB335" s="133"/>
      <c r="AC335" s="196"/>
      <c r="AD335" s="133"/>
      <c r="AE335" s="196"/>
      <c r="AF335" s="197"/>
      <c r="AG335" s="160"/>
      <c r="AH335" s="196"/>
      <c r="AI335" s="133"/>
      <c r="AJ335" s="196"/>
      <c r="AK335" s="133"/>
      <c r="AL335" s="196"/>
      <c r="AM335" s="197"/>
      <c r="AN335" s="160"/>
      <c r="AO335" s="196"/>
      <c r="AP335" s="133"/>
      <c r="AQ335" s="196"/>
      <c r="AR335" s="133"/>
      <c r="AS335" s="196"/>
      <c r="AT335" s="197"/>
      <c r="AU335" s="160"/>
      <c r="AV335" s="196"/>
      <c r="AW335" s="133"/>
      <c r="AX335" s="196"/>
      <c r="AY335" s="133"/>
      <c r="AZ335" s="196"/>
      <c r="BA335" s="197"/>
      <c r="BB335" s="342"/>
      <c r="BC335" s="342"/>
      <c r="BD335" s="342"/>
      <c r="BE335" s="302"/>
      <c r="BF335" s="132"/>
    </row>
    <row r="336" spans="1:58" ht="15" customHeight="1">
      <c r="C336" s="87" t="s">
        <v>434</v>
      </c>
      <c r="D336" s="564"/>
      <c r="E336" s="564"/>
      <c r="F336" s="564"/>
      <c r="G336" s="564"/>
      <c r="H336" s="564"/>
      <c r="I336" s="564"/>
      <c r="J336" s="564"/>
      <c r="K336" s="564"/>
      <c r="L336" s="564"/>
      <c r="M336" s="564"/>
      <c r="N336" s="564"/>
      <c r="O336" s="564"/>
      <c r="P336" s="564"/>
      <c r="Q336" s="564"/>
      <c r="R336" s="565"/>
      <c r="S336" s="589">
        <v>0</v>
      </c>
      <c r="T336" s="565"/>
      <c r="U336" s="589">
        <v>0</v>
      </c>
      <c r="V336" s="565"/>
      <c r="W336" s="589">
        <v>0</v>
      </c>
      <c r="X336" s="565"/>
      <c r="Y336" s="116">
        <f>SUM(S336+U336+W336)</f>
        <v>0</v>
      </c>
      <c r="Z336" s="789">
        <v>0</v>
      </c>
      <c r="AA336" s="790"/>
      <c r="AB336" s="789">
        <v>0</v>
      </c>
      <c r="AC336" s="790"/>
      <c r="AD336" s="789">
        <v>0</v>
      </c>
      <c r="AE336" s="790"/>
      <c r="AF336" s="277">
        <f>SUM(Z336+AB336+AD336)</f>
        <v>0</v>
      </c>
      <c r="AG336" s="779">
        <v>0</v>
      </c>
      <c r="AH336" s="780"/>
      <c r="AI336" s="779">
        <v>0</v>
      </c>
      <c r="AJ336" s="780"/>
      <c r="AK336" s="779">
        <v>0</v>
      </c>
      <c r="AL336" s="780"/>
      <c r="AM336" s="280">
        <f>SUM(AG336+AI336+AK336)</f>
        <v>0</v>
      </c>
      <c r="AN336" s="783">
        <v>0</v>
      </c>
      <c r="AO336" s="784"/>
      <c r="AP336" s="783">
        <v>0</v>
      </c>
      <c r="AQ336" s="784"/>
      <c r="AR336" s="783">
        <v>0</v>
      </c>
      <c r="AS336" s="784"/>
      <c r="AT336" s="283">
        <f>SUM(AN336+AP336+AR336)</f>
        <v>0</v>
      </c>
      <c r="AU336" s="794">
        <v>0</v>
      </c>
      <c r="AV336" s="795"/>
      <c r="AW336" s="794">
        <v>0</v>
      </c>
      <c r="AX336" s="795"/>
      <c r="AY336" s="794">
        <v>0</v>
      </c>
      <c r="AZ336" s="795"/>
      <c r="BA336" s="286">
        <f>SUM(AU336+AW336+AY336)</f>
        <v>0</v>
      </c>
      <c r="BB336" s="470">
        <f t="shared" ref="BB336:BB344" si="334">T336+AA336+AH336+AO336+AV336</f>
        <v>0</v>
      </c>
      <c r="BC336" s="470">
        <f t="shared" ref="BC336:BC344" si="335">V336+AC336+AJ336+AQ336+AX336</f>
        <v>0</v>
      </c>
      <c r="BD336" s="470">
        <f t="shared" ref="BD336:BD344" si="336">X336+AE336+AL336+AS336+AZ336</f>
        <v>0</v>
      </c>
      <c r="BE336" s="297">
        <f t="shared" ref="BE336:BE344" si="337">SUM(BB336:BD336)</f>
        <v>0</v>
      </c>
      <c r="BF336" s="132"/>
    </row>
    <row r="337" spans="1:58" ht="15" customHeight="1">
      <c r="C337" s="87" t="s">
        <v>435</v>
      </c>
      <c r="D337" s="564"/>
      <c r="E337" s="564"/>
      <c r="F337" s="564"/>
      <c r="G337" s="564"/>
      <c r="H337" s="564"/>
      <c r="I337" s="564"/>
      <c r="J337" s="564"/>
      <c r="K337" s="564"/>
      <c r="L337" s="564"/>
      <c r="M337" s="564"/>
      <c r="N337" s="564"/>
      <c r="O337" s="564"/>
      <c r="P337" s="564"/>
      <c r="Q337" s="564"/>
      <c r="R337" s="565"/>
      <c r="S337" s="589">
        <v>0</v>
      </c>
      <c r="T337" s="565"/>
      <c r="U337" s="589">
        <v>0</v>
      </c>
      <c r="V337" s="565"/>
      <c r="W337" s="589">
        <v>0</v>
      </c>
      <c r="X337" s="565"/>
      <c r="Y337" s="116">
        <f t="shared" ref="Y337:Y344" si="338">SUM(S337+U337+W337)</f>
        <v>0</v>
      </c>
      <c r="Z337" s="789">
        <v>0</v>
      </c>
      <c r="AA337" s="790"/>
      <c r="AB337" s="789">
        <v>0</v>
      </c>
      <c r="AC337" s="790"/>
      <c r="AD337" s="789">
        <v>0</v>
      </c>
      <c r="AE337" s="790"/>
      <c r="AF337" s="277">
        <f t="shared" ref="AF337:AF344" si="339">SUM(Z337+AB337+AD337)</f>
        <v>0</v>
      </c>
      <c r="AG337" s="779">
        <v>0</v>
      </c>
      <c r="AH337" s="780"/>
      <c r="AI337" s="779">
        <v>0</v>
      </c>
      <c r="AJ337" s="780"/>
      <c r="AK337" s="779">
        <v>0</v>
      </c>
      <c r="AL337" s="780"/>
      <c r="AM337" s="280">
        <f t="shared" ref="AM337:AM344" si="340">SUM(AG337+AI337+AK337)</f>
        <v>0</v>
      </c>
      <c r="AN337" s="783">
        <v>0</v>
      </c>
      <c r="AO337" s="784"/>
      <c r="AP337" s="783">
        <v>0</v>
      </c>
      <c r="AQ337" s="784"/>
      <c r="AR337" s="783">
        <v>0</v>
      </c>
      <c r="AS337" s="784"/>
      <c r="AT337" s="283">
        <f t="shared" ref="AT337:AT344" si="341">SUM(AN337+AP337+AR337)</f>
        <v>0</v>
      </c>
      <c r="AU337" s="794">
        <v>0</v>
      </c>
      <c r="AV337" s="795"/>
      <c r="AW337" s="794">
        <v>0</v>
      </c>
      <c r="AX337" s="795"/>
      <c r="AY337" s="794">
        <v>0</v>
      </c>
      <c r="AZ337" s="795"/>
      <c r="BA337" s="286">
        <f t="shared" ref="BA337:BA344" si="342">SUM(AU337+AW337+AY337)</f>
        <v>0</v>
      </c>
      <c r="BB337" s="470">
        <f t="shared" si="334"/>
        <v>0</v>
      </c>
      <c r="BC337" s="470">
        <f t="shared" si="335"/>
        <v>0</v>
      </c>
      <c r="BD337" s="470">
        <f t="shared" si="336"/>
        <v>0</v>
      </c>
      <c r="BE337" s="297">
        <f t="shared" si="337"/>
        <v>0</v>
      </c>
      <c r="BF337" s="132"/>
    </row>
    <row r="338" spans="1:58" ht="15" customHeight="1">
      <c r="C338" s="87" t="s">
        <v>436</v>
      </c>
      <c r="D338" s="564"/>
      <c r="E338" s="564"/>
      <c r="F338" s="564"/>
      <c r="G338" s="564"/>
      <c r="H338" s="564"/>
      <c r="I338" s="564"/>
      <c r="J338" s="564"/>
      <c r="K338" s="564"/>
      <c r="L338" s="564"/>
      <c r="M338" s="564"/>
      <c r="N338" s="564"/>
      <c r="O338" s="564"/>
      <c r="P338" s="564"/>
      <c r="Q338" s="564"/>
      <c r="R338" s="565"/>
      <c r="S338" s="589">
        <v>0</v>
      </c>
      <c r="T338" s="565"/>
      <c r="U338" s="589">
        <v>0</v>
      </c>
      <c r="V338" s="565"/>
      <c r="W338" s="589">
        <v>0</v>
      </c>
      <c r="X338" s="565"/>
      <c r="Y338" s="116">
        <f t="shared" si="338"/>
        <v>0</v>
      </c>
      <c r="Z338" s="789">
        <v>0</v>
      </c>
      <c r="AA338" s="790"/>
      <c r="AB338" s="789">
        <v>0</v>
      </c>
      <c r="AC338" s="790"/>
      <c r="AD338" s="789">
        <v>0</v>
      </c>
      <c r="AE338" s="790"/>
      <c r="AF338" s="277">
        <f t="shared" si="339"/>
        <v>0</v>
      </c>
      <c r="AG338" s="779">
        <v>0</v>
      </c>
      <c r="AH338" s="780"/>
      <c r="AI338" s="779">
        <v>0</v>
      </c>
      <c r="AJ338" s="780"/>
      <c r="AK338" s="779">
        <v>0</v>
      </c>
      <c r="AL338" s="780"/>
      <c r="AM338" s="280">
        <f t="shared" si="340"/>
        <v>0</v>
      </c>
      <c r="AN338" s="783">
        <v>0</v>
      </c>
      <c r="AO338" s="784"/>
      <c r="AP338" s="783">
        <v>0</v>
      </c>
      <c r="AQ338" s="784"/>
      <c r="AR338" s="783">
        <v>0</v>
      </c>
      <c r="AS338" s="784"/>
      <c r="AT338" s="283">
        <f t="shared" si="341"/>
        <v>0</v>
      </c>
      <c r="AU338" s="794">
        <v>0</v>
      </c>
      <c r="AV338" s="795"/>
      <c r="AW338" s="794">
        <v>0</v>
      </c>
      <c r="AX338" s="795"/>
      <c r="AY338" s="794">
        <v>0</v>
      </c>
      <c r="AZ338" s="795"/>
      <c r="BA338" s="286">
        <f t="shared" si="342"/>
        <v>0</v>
      </c>
      <c r="BB338" s="470">
        <f t="shared" si="334"/>
        <v>0</v>
      </c>
      <c r="BC338" s="470">
        <f t="shared" si="335"/>
        <v>0</v>
      </c>
      <c r="BD338" s="470">
        <f t="shared" si="336"/>
        <v>0</v>
      </c>
      <c r="BE338" s="297">
        <f t="shared" si="337"/>
        <v>0</v>
      </c>
      <c r="BF338" s="132"/>
    </row>
    <row r="339" spans="1:58" ht="15" customHeight="1">
      <c r="C339" s="87" t="s">
        <v>437</v>
      </c>
      <c r="D339" s="564"/>
      <c r="E339" s="564"/>
      <c r="F339" s="564"/>
      <c r="G339" s="564"/>
      <c r="H339" s="564"/>
      <c r="I339" s="564"/>
      <c r="J339" s="564"/>
      <c r="K339" s="564"/>
      <c r="L339" s="564"/>
      <c r="M339" s="564"/>
      <c r="N339" s="564"/>
      <c r="O339" s="564"/>
      <c r="P339" s="564"/>
      <c r="Q339" s="564"/>
      <c r="R339" s="565"/>
      <c r="S339" s="589">
        <v>0</v>
      </c>
      <c r="T339" s="565"/>
      <c r="U339" s="589">
        <v>0</v>
      </c>
      <c r="V339" s="565"/>
      <c r="W339" s="589">
        <v>0</v>
      </c>
      <c r="X339" s="565"/>
      <c r="Y339" s="116">
        <f t="shared" si="338"/>
        <v>0</v>
      </c>
      <c r="Z339" s="789">
        <v>0</v>
      </c>
      <c r="AA339" s="790"/>
      <c r="AB339" s="789">
        <v>0</v>
      </c>
      <c r="AC339" s="790"/>
      <c r="AD339" s="789">
        <v>0</v>
      </c>
      <c r="AE339" s="790"/>
      <c r="AF339" s="277">
        <f t="shared" si="339"/>
        <v>0</v>
      </c>
      <c r="AG339" s="779">
        <v>0</v>
      </c>
      <c r="AH339" s="780"/>
      <c r="AI339" s="779">
        <v>0</v>
      </c>
      <c r="AJ339" s="780"/>
      <c r="AK339" s="779">
        <v>0</v>
      </c>
      <c r="AL339" s="780"/>
      <c r="AM339" s="280">
        <f t="shared" si="340"/>
        <v>0</v>
      </c>
      <c r="AN339" s="783">
        <v>0</v>
      </c>
      <c r="AO339" s="784"/>
      <c r="AP339" s="783">
        <v>0</v>
      </c>
      <c r="AQ339" s="784"/>
      <c r="AR339" s="783">
        <v>0</v>
      </c>
      <c r="AS339" s="784"/>
      <c r="AT339" s="283">
        <f t="shared" si="341"/>
        <v>0</v>
      </c>
      <c r="AU339" s="794">
        <v>0</v>
      </c>
      <c r="AV339" s="795"/>
      <c r="AW339" s="794">
        <v>0</v>
      </c>
      <c r="AX339" s="795"/>
      <c r="AY339" s="794">
        <v>0</v>
      </c>
      <c r="AZ339" s="795"/>
      <c r="BA339" s="286">
        <f t="shared" si="342"/>
        <v>0</v>
      </c>
      <c r="BB339" s="470">
        <f t="shared" si="334"/>
        <v>0</v>
      </c>
      <c r="BC339" s="470">
        <f t="shared" si="335"/>
        <v>0</v>
      </c>
      <c r="BD339" s="470">
        <f t="shared" si="336"/>
        <v>0</v>
      </c>
      <c r="BE339" s="297">
        <f t="shared" si="337"/>
        <v>0</v>
      </c>
      <c r="BF339" s="132"/>
    </row>
    <row r="340" spans="1:58" ht="15" customHeight="1">
      <c r="C340" s="87" t="s">
        <v>434</v>
      </c>
      <c r="D340" s="564"/>
      <c r="E340" s="564"/>
      <c r="F340" s="564"/>
      <c r="G340" s="564"/>
      <c r="H340" s="564"/>
      <c r="I340" s="564"/>
      <c r="J340" s="564"/>
      <c r="K340" s="564"/>
      <c r="L340" s="564"/>
      <c r="M340" s="564"/>
      <c r="N340" s="564"/>
      <c r="O340" s="564"/>
      <c r="P340" s="564"/>
      <c r="Q340" s="564"/>
      <c r="R340" s="565"/>
      <c r="S340" s="589">
        <v>0</v>
      </c>
      <c r="T340" s="565"/>
      <c r="U340" s="589">
        <v>0</v>
      </c>
      <c r="V340" s="565"/>
      <c r="W340" s="589">
        <v>0</v>
      </c>
      <c r="X340" s="565"/>
      <c r="Y340" s="116">
        <f t="shared" si="338"/>
        <v>0</v>
      </c>
      <c r="Z340" s="789">
        <v>0</v>
      </c>
      <c r="AA340" s="790"/>
      <c r="AB340" s="789">
        <v>0</v>
      </c>
      <c r="AC340" s="790"/>
      <c r="AD340" s="789">
        <v>0</v>
      </c>
      <c r="AE340" s="790"/>
      <c r="AF340" s="277">
        <f t="shared" si="339"/>
        <v>0</v>
      </c>
      <c r="AG340" s="779">
        <v>0</v>
      </c>
      <c r="AH340" s="780"/>
      <c r="AI340" s="779">
        <v>0</v>
      </c>
      <c r="AJ340" s="780"/>
      <c r="AK340" s="779">
        <v>0</v>
      </c>
      <c r="AL340" s="780"/>
      <c r="AM340" s="280">
        <f t="shared" si="340"/>
        <v>0</v>
      </c>
      <c r="AN340" s="783">
        <v>0</v>
      </c>
      <c r="AO340" s="784"/>
      <c r="AP340" s="783">
        <v>0</v>
      </c>
      <c r="AQ340" s="784"/>
      <c r="AR340" s="783">
        <v>0</v>
      </c>
      <c r="AS340" s="784"/>
      <c r="AT340" s="283">
        <f t="shared" si="341"/>
        <v>0</v>
      </c>
      <c r="AU340" s="794">
        <v>0</v>
      </c>
      <c r="AV340" s="795"/>
      <c r="AW340" s="794">
        <v>0</v>
      </c>
      <c r="AX340" s="795"/>
      <c r="AY340" s="794">
        <v>0</v>
      </c>
      <c r="AZ340" s="795"/>
      <c r="BA340" s="286">
        <f t="shared" si="342"/>
        <v>0</v>
      </c>
      <c r="BB340" s="470">
        <f t="shared" si="334"/>
        <v>0</v>
      </c>
      <c r="BC340" s="470">
        <f t="shared" si="335"/>
        <v>0</v>
      </c>
      <c r="BD340" s="470">
        <f t="shared" si="336"/>
        <v>0</v>
      </c>
      <c r="BE340" s="297">
        <f t="shared" si="337"/>
        <v>0</v>
      </c>
      <c r="BF340" s="132"/>
    </row>
    <row r="341" spans="1:58" ht="15" customHeight="1">
      <c r="C341" s="87" t="s">
        <v>435</v>
      </c>
      <c r="D341" s="564"/>
      <c r="E341" s="564"/>
      <c r="F341" s="564"/>
      <c r="G341" s="564"/>
      <c r="H341" s="564"/>
      <c r="I341" s="564"/>
      <c r="J341" s="564"/>
      <c r="K341" s="564"/>
      <c r="L341" s="564"/>
      <c r="M341" s="564"/>
      <c r="N341" s="564"/>
      <c r="O341" s="564"/>
      <c r="P341" s="564"/>
      <c r="Q341" s="564"/>
      <c r="R341" s="565"/>
      <c r="S341" s="589">
        <v>0</v>
      </c>
      <c r="T341" s="565"/>
      <c r="U341" s="589">
        <v>0</v>
      </c>
      <c r="V341" s="565"/>
      <c r="W341" s="589">
        <v>0</v>
      </c>
      <c r="X341" s="565"/>
      <c r="Y341" s="116">
        <f t="shared" si="338"/>
        <v>0</v>
      </c>
      <c r="Z341" s="789">
        <v>0</v>
      </c>
      <c r="AA341" s="790"/>
      <c r="AB341" s="789">
        <v>0</v>
      </c>
      <c r="AC341" s="790"/>
      <c r="AD341" s="789">
        <v>0</v>
      </c>
      <c r="AE341" s="790"/>
      <c r="AF341" s="277">
        <f t="shared" si="339"/>
        <v>0</v>
      </c>
      <c r="AG341" s="779">
        <v>0</v>
      </c>
      <c r="AH341" s="780"/>
      <c r="AI341" s="779">
        <v>0</v>
      </c>
      <c r="AJ341" s="780"/>
      <c r="AK341" s="779">
        <v>0</v>
      </c>
      <c r="AL341" s="780"/>
      <c r="AM341" s="280">
        <f t="shared" si="340"/>
        <v>0</v>
      </c>
      <c r="AN341" s="783">
        <v>0</v>
      </c>
      <c r="AO341" s="784"/>
      <c r="AP341" s="783">
        <v>0</v>
      </c>
      <c r="AQ341" s="784"/>
      <c r="AR341" s="783">
        <v>0</v>
      </c>
      <c r="AS341" s="784"/>
      <c r="AT341" s="283">
        <f t="shared" si="341"/>
        <v>0</v>
      </c>
      <c r="AU341" s="794">
        <v>0</v>
      </c>
      <c r="AV341" s="795"/>
      <c r="AW341" s="794">
        <v>0</v>
      </c>
      <c r="AX341" s="795"/>
      <c r="AY341" s="794">
        <v>0</v>
      </c>
      <c r="AZ341" s="795"/>
      <c r="BA341" s="286">
        <f t="shared" si="342"/>
        <v>0</v>
      </c>
      <c r="BB341" s="470">
        <f t="shared" si="334"/>
        <v>0</v>
      </c>
      <c r="BC341" s="470">
        <f t="shared" si="335"/>
        <v>0</v>
      </c>
      <c r="BD341" s="470">
        <f t="shared" si="336"/>
        <v>0</v>
      </c>
      <c r="BE341" s="297">
        <f t="shared" si="337"/>
        <v>0</v>
      </c>
      <c r="BF341" s="132"/>
    </row>
    <row r="342" spans="1:58" ht="15" customHeight="1">
      <c r="C342" s="87" t="s">
        <v>436</v>
      </c>
      <c r="D342" s="564"/>
      <c r="E342" s="564"/>
      <c r="F342" s="564"/>
      <c r="G342" s="564"/>
      <c r="H342" s="564"/>
      <c r="I342" s="564"/>
      <c r="J342" s="564"/>
      <c r="K342" s="564"/>
      <c r="L342" s="564"/>
      <c r="M342" s="564"/>
      <c r="N342" s="564"/>
      <c r="O342" s="564"/>
      <c r="P342" s="564"/>
      <c r="Q342" s="564"/>
      <c r="R342" s="565"/>
      <c r="S342" s="589">
        <v>0</v>
      </c>
      <c r="T342" s="565"/>
      <c r="U342" s="589">
        <v>0</v>
      </c>
      <c r="V342" s="565"/>
      <c r="W342" s="589">
        <v>0</v>
      </c>
      <c r="X342" s="565"/>
      <c r="Y342" s="116">
        <f t="shared" si="338"/>
        <v>0</v>
      </c>
      <c r="Z342" s="789">
        <v>0</v>
      </c>
      <c r="AA342" s="790"/>
      <c r="AB342" s="789">
        <v>0</v>
      </c>
      <c r="AC342" s="790"/>
      <c r="AD342" s="789">
        <v>0</v>
      </c>
      <c r="AE342" s="790"/>
      <c r="AF342" s="277">
        <f t="shared" si="339"/>
        <v>0</v>
      </c>
      <c r="AG342" s="779">
        <v>0</v>
      </c>
      <c r="AH342" s="780"/>
      <c r="AI342" s="779">
        <v>0</v>
      </c>
      <c r="AJ342" s="780"/>
      <c r="AK342" s="779">
        <v>0</v>
      </c>
      <c r="AL342" s="780"/>
      <c r="AM342" s="280">
        <f t="shared" si="340"/>
        <v>0</v>
      </c>
      <c r="AN342" s="783">
        <v>0</v>
      </c>
      <c r="AO342" s="784"/>
      <c r="AP342" s="783">
        <v>0</v>
      </c>
      <c r="AQ342" s="784"/>
      <c r="AR342" s="783">
        <v>0</v>
      </c>
      <c r="AS342" s="784"/>
      <c r="AT342" s="283">
        <f t="shared" si="341"/>
        <v>0</v>
      </c>
      <c r="AU342" s="794">
        <v>0</v>
      </c>
      <c r="AV342" s="795"/>
      <c r="AW342" s="794">
        <v>0</v>
      </c>
      <c r="AX342" s="795"/>
      <c r="AY342" s="794">
        <v>0</v>
      </c>
      <c r="AZ342" s="795"/>
      <c r="BA342" s="286">
        <f t="shared" si="342"/>
        <v>0</v>
      </c>
      <c r="BB342" s="470">
        <f t="shared" si="334"/>
        <v>0</v>
      </c>
      <c r="BC342" s="470">
        <f t="shared" si="335"/>
        <v>0</v>
      </c>
      <c r="BD342" s="470">
        <f t="shared" si="336"/>
        <v>0</v>
      </c>
      <c r="BE342" s="297">
        <f t="shared" si="337"/>
        <v>0</v>
      </c>
      <c r="BF342" s="132"/>
    </row>
    <row r="343" spans="1:58" ht="15" customHeight="1">
      <c r="C343" s="87" t="s">
        <v>437</v>
      </c>
      <c r="D343" s="564"/>
      <c r="E343" s="564"/>
      <c r="F343" s="564"/>
      <c r="G343" s="564"/>
      <c r="H343" s="564"/>
      <c r="I343" s="564"/>
      <c r="J343" s="564"/>
      <c r="K343" s="564"/>
      <c r="L343" s="564"/>
      <c r="M343" s="564"/>
      <c r="N343" s="564"/>
      <c r="O343" s="564"/>
      <c r="P343" s="564"/>
      <c r="Q343" s="564"/>
      <c r="R343" s="565"/>
      <c r="S343" s="589">
        <v>0</v>
      </c>
      <c r="T343" s="565"/>
      <c r="U343" s="589">
        <v>0</v>
      </c>
      <c r="V343" s="565"/>
      <c r="W343" s="589">
        <v>0</v>
      </c>
      <c r="X343" s="565"/>
      <c r="Y343" s="116">
        <f t="shared" si="338"/>
        <v>0</v>
      </c>
      <c r="Z343" s="789">
        <v>0</v>
      </c>
      <c r="AA343" s="790"/>
      <c r="AB343" s="789">
        <v>0</v>
      </c>
      <c r="AC343" s="790"/>
      <c r="AD343" s="789">
        <v>0</v>
      </c>
      <c r="AE343" s="790"/>
      <c r="AF343" s="277">
        <f t="shared" si="339"/>
        <v>0</v>
      </c>
      <c r="AG343" s="779">
        <v>0</v>
      </c>
      <c r="AH343" s="780"/>
      <c r="AI343" s="779">
        <v>0</v>
      </c>
      <c r="AJ343" s="780"/>
      <c r="AK343" s="779">
        <v>0</v>
      </c>
      <c r="AL343" s="780"/>
      <c r="AM343" s="280">
        <f t="shared" si="340"/>
        <v>0</v>
      </c>
      <c r="AN343" s="783">
        <v>0</v>
      </c>
      <c r="AO343" s="784"/>
      <c r="AP343" s="783">
        <v>0</v>
      </c>
      <c r="AQ343" s="784"/>
      <c r="AR343" s="783">
        <v>0</v>
      </c>
      <c r="AS343" s="784"/>
      <c r="AT343" s="283">
        <f t="shared" si="341"/>
        <v>0</v>
      </c>
      <c r="AU343" s="794">
        <v>0</v>
      </c>
      <c r="AV343" s="795"/>
      <c r="AW343" s="794">
        <v>0</v>
      </c>
      <c r="AX343" s="795"/>
      <c r="AY343" s="794">
        <v>0</v>
      </c>
      <c r="AZ343" s="795"/>
      <c r="BA343" s="286">
        <f t="shared" si="342"/>
        <v>0</v>
      </c>
      <c r="BB343" s="470">
        <f t="shared" si="334"/>
        <v>0</v>
      </c>
      <c r="BC343" s="470">
        <f t="shared" si="335"/>
        <v>0</v>
      </c>
      <c r="BD343" s="470">
        <f t="shared" si="336"/>
        <v>0</v>
      </c>
      <c r="BE343" s="297">
        <f t="shared" si="337"/>
        <v>0</v>
      </c>
      <c r="BF343" s="132"/>
    </row>
    <row r="344" spans="1:58" ht="15" customHeight="1">
      <c r="C344" s="71" t="s">
        <v>354</v>
      </c>
      <c r="D344" s="572"/>
      <c r="E344" s="573"/>
      <c r="F344" s="573"/>
      <c r="G344" s="573"/>
      <c r="H344" s="573"/>
      <c r="I344" s="573"/>
      <c r="J344" s="573"/>
      <c r="K344" s="573"/>
      <c r="L344" s="573"/>
      <c r="M344" s="573"/>
      <c r="N344" s="573"/>
      <c r="O344" s="573"/>
      <c r="P344" s="573"/>
      <c r="Q344" s="573"/>
      <c r="R344" s="574"/>
      <c r="S344" s="589">
        <v>0</v>
      </c>
      <c r="T344" s="645"/>
      <c r="U344" s="589">
        <v>0</v>
      </c>
      <c r="V344" s="645"/>
      <c r="W344" s="589">
        <v>0</v>
      </c>
      <c r="X344" s="645"/>
      <c r="Y344" s="116">
        <f t="shared" si="338"/>
        <v>0</v>
      </c>
      <c r="Z344" s="789">
        <v>0</v>
      </c>
      <c r="AA344" s="791"/>
      <c r="AB344" s="789">
        <v>0</v>
      </c>
      <c r="AC344" s="791"/>
      <c r="AD344" s="789">
        <v>0</v>
      </c>
      <c r="AE344" s="791"/>
      <c r="AF344" s="277">
        <f t="shared" si="339"/>
        <v>0</v>
      </c>
      <c r="AG344" s="779">
        <v>0</v>
      </c>
      <c r="AH344" s="852"/>
      <c r="AI344" s="779">
        <v>0</v>
      </c>
      <c r="AJ344" s="852"/>
      <c r="AK344" s="779">
        <v>0</v>
      </c>
      <c r="AL344" s="852"/>
      <c r="AM344" s="280">
        <f t="shared" si="340"/>
        <v>0</v>
      </c>
      <c r="AN344" s="783">
        <v>0</v>
      </c>
      <c r="AO344" s="846"/>
      <c r="AP344" s="783">
        <v>0</v>
      </c>
      <c r="AQ344" s="846"/>
      <c r="AR344" s="783">
        <v>0</v>
      </c>
      <c r="AS344" s="846"/>
      <c r="AT344" s="283">
        <f t="shared" si="341"/>
        <v>0</v>
      </c>
      <c r="AU344" s="794">
        <v>0</v>
      </c>
      <c r="AV344" s="839"/>
      <c r="AW344" s="794">
        <v>0</v>
      </c>
      <c r="AX344" s="839"/>
      <c r="AY344" s="794">
        <v>0</v>
      </c>
      <c r="AZ344" s="839"/>
      <c r="BA344" s="286">
        <f t="shared" si="342"/>
        <v>0</v>
      </c>
      <c r="BB344" s="470">
        <f t="shared" si="334"/>
        <v>0</v>
      </c>
      <c r="BC344" s="470">
        <f t="shared" si="335"/>
        <v>0</v>
      </c>
      <c r="BD344" s="470">
        <f t="shared" si="336"/>
        <v>0</v>
      </c>
      <c r="BE344" s="297">
        <f t="shared" si="337"/>
        <v>0</v>
      </c>
      <c r="BF344" s="132"/>
    </row>
    <row r="345" spans="1:58" ht="15" customHeight="1">
      <c r="C345" s="566" t="s">
        <v>298</v>
      </c>
      <c r="D345" s="567"/>
      <c r="E345" s="567"/>
      <c r="F345" s="567"/>
      <c r="G345" s="567"/>
      <c r="H345" s="567"/>
      <c r="I345" s="567"/>
      <c r="J345" s="567"/>
      <c r="K345" s="567"/>
      <c r="L345" s="567"/>
      <c r="M345" s="567"/>
      <c r="N345" s="567"/>
      <c r="O345" s="567"/>
      <c r="P345" s="567"/>
      <c r="Q345" s="567"/>
      <c r="R345" s="568"/>
      <c r="S345" s="594">
        <f>SUM(S336:T344)</f>
        <v>0</v>
      </c>
      <c r="T345" s="595"/>
      <c r="U345" s="594">
        <f>SUM(U336:V344)</f>
        <v>0</v>
      </c>
      <c r="V345" s="595"/>
      <c r="W345" s="594">
        <f>SUM(W336:X344)</f>
        <v>0</v>
      </c>
      <c r="X345" s="595"/>
      <c r="Y345" s="150">
        <f>SUM(S345:X345)</f>
        <v>0</v>
      </c>
      <c r="Z345" s="594">
        <f>SUM(Z336:AA344)</f>
        <v>0</v>
      </c>
      <c r="AA345" s="595"/>
      <c r="AB345" s="594">
        <f>SUM(AB336:AC344)</f>
        <v>0</v>
      </c>
      <c r="AC345" s="595"/>
      <c r="AD345" s="594">
        <f>SUM(AD336:AE344)</f>
        <v>0</v>
      </c>
      <c r="AE345" s="595"/>
      <c r="AF345" s="150">
        <f>SUM(Z345:AE345)</f>
        <v>0</v>
      </c>
      <c r="AG345" s="594">
        <f>SUM(AG336:AH344)</f>
        <v>0</v>
      </c>
      <c r="AH345" s="595"/>
      <c r="AI345" s="594">
        <f>SUM(AI336:AJ344)</f>
        <v>0</v>
      </c>
      <c r="AJ345" s="595"/>
      <c r="AK345" s="594">
        <f>SUM(AK336:AL344)</f>
        <v>0</v>
      </c>
      <c r="AL345" s="595"/>
      <c r="AM345" s="150">
        <f>SUM(AG345:AL345)</f>
        <v>0</v>
      </c>
      <c r="AN345" s="594">
        <f>SUM(AN336:AO344)</f>
        <v>0</v>
      </c>
      <c r="AO345" s="595"/>
      <c r="AP345" s="594">
        <f>SUM(AP336:AQ344)</f>
        <v>0</v>
      </c>
      <c r="AQ345" s="595"/>
      <c r="AR345" s="594">
        <f>SUM(AR336:AS344)</f>
        <v>0</v>
      </c>
      <c r="AS345" s="595"/>
      <c r="AT345" s="150">
        <f>SUM(AN345:AS345)</f>
        <v>0</v>
      </c>
      <c r="AU345" s="594">
        <f>SUM(AU336:AV344)</f>
        <v>0</v>
      </c>
      <c r="AV345" s="595"/>
      <c r="AW345" s="594">
        <f>SUM(AW336:AX344)</f>
        <v>0</v>
      </c>
      <c r="AX345" s="595"/>
      <c r="AY345" s="594">
        <f>SUM(AY336:AZ344)</f>
        <v>0</v>
      </c>
      <c r="AZ345" s="595"/>
      <c r="BA345" s="150">
        <f>SUM(AU345:AZ345)</f>
        <v>0</v>
      </c>
      <c r="BB345" s="345">
        <f t="shared" ref="BB345:BD345" si="343">SUM(BB336:BB344)</f>
        <v>0</v>
      </c>
      <c r="BC345" s="345">
        <f t="shared" si="343"/>
        <v>0</v>
      </c>
      <c r="BD345" s="345">
        <f t="shared" si="343"/>
        <v>0</v>
      </c>
      <c r="BE345" s="345">
        <f t="shared" ref="BE345" si="344">SUM(BB345:BD345)</f>
        <v>0</v>
      </c>
      <c r="BF345" s="132"/>
    </row>
    <row r="346" spans="1:58" ht="30.95" customHeight="1">
      <c r="A346" s="72" t="s">
        <v>29</v>
      </c>
      <c r="B346" s="72"/>
      <c r="C346" s="569" t="s">
        <v>301</v>
      </c>
      <c r="D346" s="570"/>
      <c r="E346" s="570"/>
      <c r="F346" s="570"/>
      <c r="G346" s="570"/>
      <c r="H346" s="570"/>
      <c r="I346" s="570"/>
      <c r="J346" s="570"/>
      <c r="K346" s="570"/>
      <c r="L346" s="570"/>
      <c r="M346" s="570"/>
      <c r="N346" s="570"/>
      <c r="O346" s="570"/>
      <c r="P346" s="570"/>
      <c r="Q346" s="570"/>
      <c r="R346" s="571"/>
      <c r="S346" s="173"/>
      <c r="T346" s="199"/>
      <c r="U346" s="71"/>
      <c r="V346" s="199"/>
      <c r="W346" s="71"/>
      <c r="X346" s="199"/>
      <c r="Y346" s="200"/>
      <c r="Z346" s="173"/>
      <c r="AA346" s="199"/>
      <c r="AB346" s="71"/>
      <c r="AC346" s="199"/>
      <c r="AD346" s="71"/>
      <c r="AE346" s="199"/>
      <c r="AF346" s="200"/>
      <c r="AG346" s="173"/>
      <c r="AH346" s="199"/>
      <c r="AI346" s="71"/>
      <c r="AJ346" s="199"/>
      <c r="AK346" s="71"/>
      <c r="AL346" s="199"/>
      <c r="AM346" s="200"/>
      <c r="AN346" s="173"/>
      <c r="AO346" s="199"/>
      <c r="AP346" s="71"/>
      <c r="AQ346" s="199"/>
      <c r="AR346" s="71"/>
      <c r="AS346" s="199"/>
      <c r="AT346" s="200"/>
      <c r="AU346" s="173"/>
      <c r="AV346" s="199"/>
      <c r="AW346" s="71"/>
      <c r="AX346" s="199"/>
      <c r="AY346" s="71"/>
      <c r="AZ346" s="199"/>
      <c r="BA346" s="200"/>
      <c r="BB346" s="346"/>
      <c r="BC346" s="346"/>
      <c r="BD346" s="346"/>
      <c r="BE346" s="343"/>
      <c r="BF346" s="132"/>
    </row>
    <row r="347" spans="1:58" ht="15" customHeight="1">
      <c r="C347" s="71" t="s">
        <v>185</v>
      </c>
      <c r="D347" s="814">
        <f>E300</f>
        <v>0</v>
      </c>
      <c r="E347" s="814"/>
      <c r="F347" s="814"/>
      <c r="G347" s="814"/>
      <c r="H347" s="814"/>
      <c r="I347" s="814"/>
      <c r="J347" s="814"/>
      <c r="K347" s="814"/>
      <c r="L347" s="814"/>
      <c r="M347" s="814"/>
      <c r="N347" s="814"/>
      <c r="O347" s="814"/>
      <c r="P347" s="814"/>
      <c r="Q347" s="814"/>
      <c r="R347" s="815"/>
      <c r="S347" s="589">
        <v>0</v>
      </c>
      <c r="T347" s="565"/>
      <c r="U347" s="589">
        <v>0</v>
      </c>
      <c r="V347" s="565"/>
      <c r="W347" s="589">
        <v>0</v>
      </c>
      <c r="X347" s="565"/>
      <c r="Y347" s="116">
        <f t="shared" ref="Y347:Y348" si="345">SUM(S347+U347+W347)</f>
        <v>0</v>
      </c>
      <c r="Z347" s="789">
        <v>0</v>
      </c>
      <c r="AA347" s="790"/>
      <c r="AB347" s="789">
        <v>0</v>
      </c>
      <c r="AC347" s="790"/>
      <c r="AD347" s="789">
        <v>0</v>
      </c>
      <c r="AE347" s="790"/>
      <c r="AF347" s="277">
        <f>SUM(Z347+AB347+AD347)</f>
        <v>0</v>
      </c>
      <c r="AG347" s="779">
        <v>0</v>
      </c>
      <c r="AH347" s="780"/>
      <c r="AI347" s="779">
        <v>0</v>
      </c>
      <c r="AJ347" s="780"/>
      <c r="AK347" s="779">
        <v>0</v>
      </c>
      <c r="AL347" s="780"/>
      <c r="AM347" s="280">
        <f t="shared" ref="AM347:AM348" si="346">SUM(AG347+AI347+AK347)</f>
        <v>0</v>
      </c>
      <c r="AN347" s="783">
        <v>0</v>
      </c>
      <c r="AO347" s="784"/>
      <c r="AP347" s="783">
        <v>0</v>
      </c>
      <c r="AQ347" s="784"/>
      <c r="AR347" s="783">
        <v>0</v>
      </c>
      <c r="AS347" s="784"/>
      <c r="AT347" s="283">
        <f>SUM(AN347+AP347+AR347)</f>
        <v>0</v>
      </c>
      <c r="AU347" s="794">
        <v>0</v>
      </c>
      <c r="AV347" s="795"/>
      <c r="AW347" s="794">
        <v>0</v>
      </c>
      <c r="AX347" s="795"/>
      <c r="AY347" s="794">
        <v>0</v>
      </c>
      <c r="AZ347" s="795"/>
      <c r="BA347" s="286">
        <f>SUM(AU347+AW347+AY347)</f>
        <v>0</v>
      </c>
      <c r="BB347" s="470">
        <f t="shared" ref="BB347:BB348" si="347">T347+AA347+AH347+AO347+AV347</f>
        <v>0</v>
      </c>
      <c r="BC347" s="470">
        <f t="shared" ref="BC347:BC348" si="348">V347+AC347+AJ347+AQ347+AX347</f>
        <v>0</v>
      </c>
      <c r="BD347" s="470">
        <f t="shared" ref="BD347:BD348" si="349">X347+AE347+AL347+AS347+AZ347</f>
        <v>0</v>
      </c>
      <c r="BE347" s="297">
        <f t="shared" ref="BE347:BE348" si="350">SUM(BB347:BD347)</f>
        <v>0</v>
      </c>
      <c r="BF347" s="132"/>
    </row>
    <row r="348" spans="1:58" ht="15" customHeight="1">
      <c r="C348" s="71" t="s">
        <v>186</v>
      </c>
      <c r="D348" s="814">
        <f>E301</f>
        <v>0</v>
      </c>
      <c r="E348" s="814"/>
      <c r="F348" s="814"/>
      <c r="G348" s="814"/>
      <c r="H348" s="814"/>
      <c r="I348" s="814"/>
      <c r="J348" s="814"/>
      <c r="K348" s="814"/>
      <c r="L348" s="814"/>
      <c r="M348" s="814"/>
      <c r="N348" s="814"/>
      <c r="O348" s="814"/>
      <c r="P348" s="814"/>
      <c r="Q348" s="814"/>
      <c r="R348" s="815"/>
      <c r="S348" s="589">
        <v>0</v>
      </c>
      <c r="T348" s="565"/>
      <c r="U348" s="589">
        <v>0</v>
      </c>
      <c r="V348" s="565"/>
      <c r="W348" s="589">
        <v>0</v>
      </c>
      <c r="X348" s="565"/>
      <c r="Y348" s="116">
        <f t="shared" si="345"/>
        <v>0</v>
      </c>
      <c r="Z348" s="789">
        <v>0</v>
      </c>
      <c r="AA348" s="790"/>
      <c r="AB348" s="789">
        <v>0</v>
      </c>
      <c r="AC348" s="790"/>
      <c r="AD348" s="789">
        <v>0</v>
      </c>
      <c r="AE348" s="790"/>
      <c r="AF348" s="277">
        <f>SUM(Z348+AB348+AD348)</f>
        <v>0</v>
      </c>
      <c r="AG348" s="779">
        <v>0</v>
      </c>
      <c r="AH348" s="780"/>
      <c r="AI348" s="779">
        <v>0</v>
      </c>
      <c r="AJ348" s="780"/>
      <c r="AK348" s="779">
        <v>0</v>
      </c>
      <c r="AL348" s="780"/>
      <c r="AM348" s="280">
        <f t="shared" si="346"/>
        <v>0</v>
      </c>
      <c r="AN348" s="783">
        <v>0</v>
      </c>
      <c r="AO348" s="784"/>
      <c r="AP348" s="783">
        <v>0</v>
      </c>
      <c r="AQ348" s="784"/>
      <c r="AR348" s="783">
        <v>0</v>
      </c>
      <c r="AS348" s="784"/>
      <c r="AT348" s="283">
        <f>SUM(AN348+AP348+AR348)</f>
        <v>0</v>
      </c>
      <c r="AU348" s="794">
        <v>0</v>
      </c>
      <c r="AV348" s="795"/>
      <c r="AW348" s="794">
        <v>0</v>
      </c>
      <c r="AX348" s="795"/>
      <c r="AY348" s="794">
        <v>0</v>
      </c>
      <c r="AZ348" s="795"/>
      <c r="BA348" s="286">
        <f>SUM(AU348+AW348+AY348)</f>
        <v>0</v>
      </c>
      <c r="BB348" s="470">
        <f t="shared" si="347"/>
        <v>0</v>
      </c>
      <c r="BC348" s="470">
        <f t="shared" si="348"/>
        <v>0</v>
      </c>
      <c r="BD348" s="470">
        <f t="shared" si="349"/>
        <v>0</v>
      </c>
      <c r="BE348" s="297">
        <f t="shared" si="350"/>
        <v>0</v>
      </c>
      <c r="BF348" s="132"/>
    </row>
    <row r="349" spans="1:58" ht="15" customHeight="1">
      <c r="C349" s="566" t="s">
        <v>297</v>
      </c>
      <c r="D349" s="567"/>
      <c r="E349" s="567"/>
      <c r="F349" s="567"/>
      <c r="G349" s="567"/>
      <c r="H349" s="567"/>
      <c r="I349" s="567"/>
      <c r="J349" s="567"/>
      <c r="K349" s="567"/>
      <c r="L349" s="567"/>
      <c r="M349" s="567"/>
      <c r="N349" s="567"/>
      <c r="O349" s="567"/>
      <c r="P349" s="567"/>
      <c r="Q349" s="567"/>
      <c r="R349" s="568"/>
      <c r="S349" s="594">
        <f>SUM(S347:T348)</f>
        <v>0</v>
      </c>
      <c r="T349" s="595"/>
      <c r="U349" s="594">
        <f>SUM(U347:V348)</f>
        <v>0</v>
      </c>
      <c r="V349" s="595"/>
      <c r="W349" s="594">
        <f>SUM(W347:X348)</f>
        <v>0</v>
      </c>
      <c r="X349" s="595"/>
      <c r="Y349" s="150">
        <f>SUM(S349:X349)</f>
        <v>0</v>
      </c>
      <c r="Z349" s="594">
        <f>SUM(Z347:AA348)</f>
        <v>0</v>
      </c>
      <c r="AA349" s="595"/>
      <c r="AB349" s="594">
        <f>SUM(AB347:AC348)</f>
        <v>0</v>
      </c>
      <c r="AC349" s="595"/>
      <c r="AD349" s="594">
        <f>SUM(AD347:AE348)</f>
        <v>0</v>
      </c>
      <c r="AE349" s="595"/>
      <c r="AF349" s="150">
        <f>SUM(Z349:AE349)</f>
        <v>0</v>
      </c>
      <c r="AG349" s="594">
        <f>SUM(AG347:AH348)</f>
        <v>0</v>
      </c>
      <c r="AH349" s="595"/>
      <c r="AI349" s="594">
        <f>SUM(AI347:AJ348)</f>
        <v>0</v>
      </c>
      <c r="AJ349" s="595"/>
      <c r="AK349" s="594">
        <f>SUM(AK347:AL348)</f>
        <v>0</v>
      </c>
      <c r="AL349" s="595"/>
      <c r="AM349" s="150">
        <f>SUM(AG349:AL349)</f>
        <v>0</v>
      </c>
      <c r="AN349" s="594">
        <f>SUM(AN347:AO348)</f>
        <v>0</v>
      </c>
      <c r="AO349" s="595"/>
      <c r="AP349" s="594">
        <f>SUM(AP347:AQ348)</f>
        <v>0</v>
      </c>
      <c r="AQ349" s="595"/>
      <c r="AR349" s="594">
        <f>SUM(AR347:AS348)</f>
        <v>0</v>
      </c>
      <c r="AS349" s="595"/>
      <c r="AT349" s="150">
        <f>SUM(AN349:AS349)</f>
        <v>0</v>
      </c>
      <c r="AU349" s="594">
        <f>SUM(AU347:AV348)</f>
        <v>0</v>
      </c>
      <c r="AV349" s="595"/>
      <c r="AW349" s="594">
        <f>SUM(AW347:AX348)</f>
        <v>0</v>
      </c>
      <c r="AX349" s="595"/>
      <c r="AY349" s="594">
        <f>SUM(AY347:AZ348)</f>
        <v>0</v>
      </c>
      <c r="AZ349" s="595"/>
      <c r="BA349" s="150">
        <f>SUM(AU349:AZ349)</f>
        <v>0</v>
      </c>
      <c r="BB349" s="345">
        <f t="shared" ref="BB349:BD349" si="351">SUM(BB347:BB348)</f>
        <v>0</v>
      </c>
      <c r="BC349" s="345">
        <f t="shared" si="351"/>
        <v>0</v>
      </c>
      <c r="BD349" s="345">
        <f t="shared" si="351"/>
        <v>0</v>
      </c>
      <c r="BE349" s="345">
        <f>SUM(BB349:BD349)</f>
        <v>0</v>
      </c>
      <c r="BF349" s="132"/>
    </row>
    <row r="350" spans="1:58" s="461" customFormat="1" ht="15" customHeight="1">
      <c r="A350" s="460" t="s">
        <v>450</v>
      </c>
      <c r="B350" s="460"/>
      <c r="C350" s="644" t="s">
        <v>451</v>
      </c>
      <c r="D350" s="602"/>
      <c r="E350" s="602"/>
      <c r="F350" s="602"/>
      <c r="G350" s="602"/>
      <c r="H350" s="602"/>
      <c r="I350" s="602"/>
      <c r="J350" s="602"/>
      <c r="K350" s="602"/>
      <c r="L350" s="602"/>
      <c r="M350" s="602"/>
      <c r="N350" s="602"/>
      <c r="O350" s="602"/>
      <c r="P350" s="602"/>
      <c r="Q350" s="602"/>
      <c r="R350" s="645"/>
      <c r="S350" s="160"/>
      <c r="T350" s="128"/>
      <c r="U350" s="160"/>
      <c r="V350" s="128"/>
      <c r="W350" s="160"/>
      <c r="X350" s="128"/>
      <c r="Y350" s="129"/>
      <c r="Z350" s="160"/>
      <c r="AA350" s="128"/>
      <c r="AB350" s="160"/>
      <c r="AC350" s="128"/>
      <c r="AD350" s="160"/>
      <c r="AE350" s="128"/>
      <c r="AF350" s="129"/>
      <c r="AG350" s="160"/>
      <c r="AH350" s="128"/>
      <c r="AI350" s="160"/>
      <c r="AJ350" s="128"/>
      <c r="AK350" s="160"/>
      <c r="AL350" s="128"/>
      <c r="AM350" s="129"/>
      <c r="AN350" s="160"/>
      <c r="AO350" s="128"/>
      <c r="AP350" s="160"/>
      <c r="AQ350" s="128"/>
      <c r="AR350" s="160"/>
      <c r="AS350" s="128"/>
      <c r="AT350" s="129"/>
      <c r="AU350" s="160"/>
      <c r="AV350" s="128"/>
      <c r="AW350" s="160"/>
      <c r="AX350" s="128"/>
      <c r="AY350" s="160"/>
      <c r="AZ350" s="128"/>
      <c r="BA350" s="129"/>
      <c r="BB350" s="346"/>
      <c r="BC350" s="346"/>
      <c r="BD350" s="346"/>
      <c r="BE350" s="343"/>
      <c r="BF350" s="132"/>
    </row>
    <row r="351" spans="1:58" s="4" customFormat="1" ht="15" customHeight="1">
      <c r="A351" s="48"/>
      <c r="B351" s="48"/>
      <c r="C351" s="591" t="s">
        <v>449</v>
      </c>
      <c r="D351" s="564"/>
      <c r="E351" s="564"/>
      <c r="F351" s="564"/>
      <c r="G351" s="564"/>
      <c r="H351" s="564"/>
      <c r="I351" s="564"/>
      <c r="J351" s="564"/>
      <c r="K351" s="564"/>
      <c r="L351" s="564"/>
      <c r="M351" s="564"/>
      <c r="N351" s="564"/>
      <c r="O351" s="564"/>
      <c r="P351" s="564"/>
      <c r="Q351" s="564"/>
      <c r="R351" s="565"/>
      <c r="S351" s="589">
        <v>0</v>
      </c>
      <c r="T351" s="590"/>
      <c r="U351" s="589">
        <v>0</v>
      </c>
      <c r="V351" s="590"/>
      <c r="W351" s="589">
        <v>0</v>
      </c>
      <c r="X351" s="590"/>
      <c r="Y351" s="116">
        <f t="shared" ref="Y351:Y355" si="352">SUM(S351+U351+W351)</f>
        <v>0</v>
      </c>
      <c r="Z351" s="789">
        <v>0</v>
      </c>
      <c r="AA351" s="790"/>
      <c r="AB351" s="789">
        <v>0</v>
      </c>
      <c r="AC351" s="790"/>
      <c r="AD351" s="789">
        <v>0</v>
      </c>
      <c r="AE351" s="790"/>
      <c r="AF351" s="277">
        <f>SUM(Z351+AB351+AD351)</f>
        <v>0</v>
      </c>
      <c r="AG351" s="785">
        <v>0</v>
      </c>
      <c r="AH351" s="786"/>
      <c r="AI351" s="785">
        <v>0</v>
      </c>
      <c r="AJ351" s="786"/>
      <c r="AK351" s="785">
        <v>0</v>
      </c>
      <c r="AL351" s="786"/>
      <c r="AM351" s="280">
        <f t="shared" ref="AM351:AM355" si="353">SUM(AG351+AI351+AK351)</f>
        <v>0</v>
      </c>
      <c r="AN351" s="783">
        <v>0</v>
      </c>
      <c r="AO351" s="784"/>
      <c r="AP351" s="783">
        <v>0</v>
      </c>
      <c r="AQ351" s="784"/>
      <c r="AR351" s="783">
        <v>0</v>
      </c>
      <c r="AS351" s="784"/>
      <c r="AT351" s="283">
        <f t="shared" ref="AT351:AT355" si="354">SUM(AN351+AP351+AR351)</f>
        <v>0</v>
      </c>
      <c r="AU351" s="837">
        <v>0</v>
      </c>
      <c r="AV351" s="838"/>
      <c r="AW351" s="837">
        <v>0</v>
      </c>
      <c r="AX351" s="838"/>
      <c r="AY351" s="837">
        <v>0</v>
      </c>
      <c r="AZ351" s="838"/>
      <c r="BA351" s="286">
        <f>SUM(AU351+AW351+AY351)</f>
        <v>0</v>
      </c>
      <c r="BB351" s="470">
        <f t="shared" ref="BB351:BB355" si="355">T351+AA351+AH351+AO351+AV351</f>
        <v>0</v>
      </c>
      <c r="BC351" s="470">
        <f t="shared" ref="BC351:BC355" si="356">V351+AC351+AJ351+AQ351+AX351</f>
        <v>0</v>
      </c>
      <c r="BD351" s="470">
        <f t="shared" ref="BD351:BD355" si="357">X351+AE351+AL351+AS351+AZ351</f>
        <v>0</v>
      </c>
      <c r="BE351" s="297">
        <f t="shared" ref="BE351:BE355" si="358">SUM(BB351:BD351)</f>
        <v>0</v>
      </c>
    </row>
    <row r="352" spans="1:58" s="4" customFormat="1" ht="15" customHeight="1">
      <c r="A352" s="48"/>
      <c r="B352" s="48"/>
      <c r="C352" s="591" t="s">
        <v>449</v>
      </c>
      <c r="D352" s="564"/>
      <c r="E352" s="564"/>
      <c r="F352" s="564"/>
      <c r="G352" s="564"/>
      <c r="H352" s="564"/>
      <c r="I352" s="564"/>
      <c r="J352" s="564"/>
      <c r="K352" s="564"/>
      <c r="L352" s="564"/>
      <c r="M352" s="564"/>
      <c r="N352" s="564"/>
      <c r="O352" s="564"/>
      <c r="P352" s="564"/>
      <c r="Q352" s="564"/>
      <c r="R352" s="565"/>
      <c r="S352" s="589">
        <v>0</v>
      </c>
      <c r="T352" s="590"/>
      <c r="U352" s="589">
        <v>0</v>
      </c>
      <c r="V352" s="590"/>
      <c r="W352" s="589">
        <v>0</v>
      </c>
      <c r="X352" s="590"/>
      <c r="Y352" s="116">
        <f t="shared" si="352"/>
        <v>0</v>
      </c>
      <c r="Z352" s="789">
        <v>0</v>
      </c>
      <c r="AA352" s="790"/>
      <c r="AB352" s="789">
        <v>0</v>
      </c>
      <c r="AC352" s="790"/>
      <c r="AD352" s="789">
        <v>0</v>
      </c>
      <c r="AE352" s="790"/>
      <c r="AF352" s="277">
        <f t="shared" ref="AF352:AF355" si="359">SUM(Z352+AB352+AD352)</f>
        <v>0</v>
      </c>
      <c r="AG352" s="785">
        <v>0</v>
      </c>
      <c r="AH352" s="786"/>
      <c r="AI352" s="785">
        <v>0</v>
      </c>
      <c r="AJ352" s="786"/>
      <c r="AK352" s="785">
        <v>0</v>
      </c>
      <c r="AL352" s="786"/>
      <c r="AM352" s="280">
        <f t="shared" si="353"/>
        <v>0</v>
      </c>
      <c r="AN352" s="783">
        <v>0</v>
      </c>
      <c r="AO352" s="784"/>
      <c r="AP352" s="783">
        <v>0</v>
      </c>
      <c r="AQ352" s="784"/>
      <c r="AR352" s="783">
        <v>0</v>
      </c>
      <c r="AS352" s="784"/>
      <c r="AT352" s="283">
        <f t="shared" si="354"/>
        <v>0</v>
      </c>
      <c r="AU352" s="837">
        <v>0</v>
      </c>
      <c r="AV352" s="838"/>
      <c r="AW352" s="837">
        <v>0</v>
      </c>
      <c r="AX352" s="838"/>
      <c r="AY352" s="837">
        <v>0</v>
      </c>
      <c r="AZ352" s="838"/>
      <c r="BA352" s="286">
        <f t="shared" ref="BA352:BA355" si="360">SUM(AU352+AW352+AY352)</f>
        <v>0</v>
      </c>
      <c r="BB352" s="470">
        <f t="shared" si="355"/>
        <v>0</v>
      </c>
      <c r="BC352" s="470">
        <f t="shared" si="356"/>
        <v>0</v>
      </c>
      <c r="BD352" s="470">
        <f t="shared" si="357"/>
        <v>0</v>
      </c>
      <c r="BE352" s="297">
        <f t="shared" si="358"/>
        <v>0</v>
      </c>
    </row>
    <row r="353" spans="1:58" s="4" customFormat="1" ht="15" customHeight="1">
      <c r="A353" s="48"/>
      <c r="B353" s="48"/>
      <c r="C353" s="591" t="s">
        <v>449</v>
      </c>
      <c r="D353" s="564"/>
      <c r="E353" s="564"/>
      <c r="F353" s="564"/>
      <c r="G353" s="564"/>
      <c r="H353" s="564"/>
      <c r="I353" s="564"/>
      <c r="J353" s="564"/>
      <c r="K353" s="564"/>
      <c r="L353" s="564"/>
      <c r="M353" s="564"/>
      <c r="N353" s="564"/>
      <c r="O353" s="564"/>
      <c r="P353" s="564"/>
      <c r="Q353" s="564"/>
      <c r="R353" s="565"/>
      <c r="S353" s="589">
        <v>0</v>
      </c>
      <c r="T353" s="590"/>
      <c r="U353" s="589">
        <v>0</v>
      </c>
      <c r="V353" s="590"/>
      <c r="W353" s="589">
        <v>0</v>
      </c>
      <c r="X353" s="590"/>
      <c r="Y353" s="116">
        <f t="shared" si="352"/>
        <v>0</v>
      </c>
      <c r="Z353" s="789">
        <v>0</v>
      </c>
      <c r="AA353" s="790"/>
      <c r="AB353" s="789">
        <v>0</v>
      </c>
      <c r="AC353" s="790"/>
      <c r="AD353" s="789">
        <v>0</v>
      </c>
      <c r="AE353" s="790"/>
      <c r="AF353" s="277">
        <f t="shared" si="359"/>
        <v>0</v>
      </c>
      <c r="AG353" s="785">
        <v>0</v>
      </c>
      <c r="AH353" s="786"/>
      <c r="AI353" s="785">
        <v>0</v>
      </c>
      <c r="AJ353" s="786"/>
      <c r="AK353" s="785">
        <v>0</v>
      </c>
      <c r="AL353" s="786"/>
      <c r="AM353" s="280">
        <f t="shared" si="353"/>
        <v>0</v>
      </c>
      <c r="AN353" s="783">
        <v>0</v>
      </c>
      <c r="AO353" s="784"/>
      <c r="AP353" s="783">
        <v>0</v>
      </c>
      <c r="AQ353" s="784"/>
      <c r="AR353" s="783">
        <v>0</v>
      </c>
      <c r="AS353" s="784"/>
      <c r="AT353" s="283">
        <f t="shared" si="354"/>
        <v>0</v>
      </c>
      <c r="AU353" s="837">
        <v>0</v>
      </c>
      <c r="AV353" s="838"/>
      <c r="AW353" s="837">
        <v>0</v>
      </c>
      <c r="AX353" s="838"/>
      <c r="AY353" s="837">
        <v>0</v>
      </c>
      <c r="AZ353" s="838"/>
      <c r="BA353" s="286">
        <f t="shared" si="360"/>
        <v>0</v>
      </c>
      <c r="BB353" s="470">
        <f t="shared" si="355"/>
        <v>0</v>
      </c>
      <c r="BC353" s="470">
        <f t="shared" si="356"/>
        <v>0</v>
      </c>
      <c r="BD353" s="470">
        <f t="shared" si="357"/>
        <v>0</v>
      </c>
      <c r="BE353" s="297">
        <f t="shared" si="358"/>
        <v>0</v>
      </c>
    </row>
    <row r="354" spans="1:58" s="4" customFormat="1" ht="15" customHeight="1">
      <c r="A354" s="48"/>
      <c r="B354" s="48"/>
      <c r="C354" s="591" t="s">
        <v>449</v>
      </c>
      <c r="D354" s="564"/>
      <c r="E354" s="564"/>
      <c r="F354" s="564"/>
      <c r="G354" s="564"/>
      <c r="H354" s="564"/>
      <c r="I354" s="564"/>
      <c r="J354" s="564"/>
      <c r="K354" s="564"/>
      <c r="L354" s="564"/>
      <c r="M354" s="564"/>
      <c r="N354" s="564"/>
      <c r="O354" s="564"/>
      <c r="P354" s="564"/>
      <c r="Q354" s="564"/>
      <c r="R354" s="565"/>
      <c r="S354" s="589">
        <v>0</v>
      </c>
      <c r="T354" s="590"/>
      <c r="U354" s="589">
        <v>0</v>
      </c>
      <c r="V354" s="590"/>
      <c r="W354" s="589">
        <v>0</v>
      </c>
      <c r="X354" s="590"/>
      <c r="Y354" s="116">
        <f t="shared" si="352"/>
        <v>0</v>
      </c>
      <c r="Z354" s="789">
        <v>0</v>
      </c>
      <c r="AA354" s="790"/>
      <c r="AB354" s="789">
        <v>0</v>
      </c>
      <c r="AC354" s="790"/>
      <c r="AD354" s="789">
        <v>0</v>
      </c>
      <c r="AE354" s="790"/>
      <c r="AF354" s="277">
        <f t="shared" si="359"/>
        <v>0</v>
      </c>
      <c r="AG354" s="785">
        <v>0</v>
      </c>
      <c r="AH354" s="786"/>
      <c r="AI354" s="785">
        <v>0</v>
      </c>
      <c r="AJ354" s="786"/>
      <c r="AK354" s="785">
        <v>0</v>
      </c>
      <c r="AL354" s="786"/>
      <c r="AM354" s="280">
        <f t="shared" si="353"/>
        <v>0</v>
      </c>
      <c r="AN354" s="783">
        <v>0</v>
      </c>
      <c r="AO354" s="784"/>
      <c r="AP354" s="783">
        <v>0</v>
      </c>
      <c r="AQ354" s="784"/>
      <c r="AR354" s="783">
        <v>0</v>
      </c>
      <c r="AS354" s="784"/>
      <c r="AT354" s="283">
        <f t="shared" si="354"/>
        <v>0</v>
      </c>
      <c r="AU354" s="837">
        <v>0</v>
      </c>
      <c r="AV354" s="838"/>
      <c r="AW354" s="837">
        <v>0</v>
      </c>
      <c r="AX354" s="838"/>
      <c r="AY354" s="837">
        <v>0</v>
      </c>
      <c r="AZ354" s="838"/>
      <c r="BA354" s="286">
        <f t="shared" si="360"/>
        <v>0</v>
      </c>
      <c r="BB354" s="470">
        <f t="shared" si="355"/>
        <v>0</v>
      </c>
      <c r="BC354" s="470">
        <f t="shared" si="356"/>
        <v>0</v>
      </c>
      <c r="BD354" s="470">
        <f t="shared" si="357"/>
        <v>0</v>
      </c>
      <c r="BE354" s="297">
        <f t="shared" si="358"/>
        <v>0</v>
      </c>
    </row>
    <row r="355" spans="1:58" s="4" customFormat="1" ht="15" customHeight="1">
      <c r="A355" s="48"/>
      <c r="B355" s="48"/>
      <c r="C355" s="591" t="s">
        <v>449</v>
      </c>
      <c r="D355" s="564"/>
      <c r="E355" s="564"/>
      <c r="F355" s="564"/>
      <c r="G355" s="564"/>
      <c r="H355" s="564"/>
      <c r="I355" s="564"/>
      <c r="J355" s="564"/>
      <c r="K355" s="564"/>
      <c r="L355" s="564"/>
      <c r="M355" s="564"/>
      <c r="N355" s="564"/>
      <c r="O355" s="564"/>
      <c r="P355" s="564"/>
      <c r="Q355" s="564"/>
      <c r="R355" s="565"/>
      <c r="S355" s="589">
        <v>0</v>
      </c>
      <c r="T355" s="590"/>
      <c r="U355" s="589">
        <v>0</v>
      </c>
      <c r="V355" s="590"/>
      <c r="W355" s="589">
        <v>0</v>
      </c>
      <c r="X355" s="590"/>
      <c r="Y355" s="116">
        <f t="shared" si="352"/>
        <v>0</v>
      </c>
      <c r="Z355" s="789">
        <v>0</v>
      </c>
      <c r="AA355" s="790"/>
      <c r="AB355" s="789">
        <v>0</v>
      </c>
      <c r="AC355" s="790"/>
      <c r="AD355" s="789">
        <v>0</v>
      </c>
      <c r="AE355" s="790"/>
      <c r="AF355" s="277">
        <f t="shared" si="359"/>
        <v>0</v>
      </c>
      <c r="AG355" s="785">
        <v>0</v>
      </c>
      <c r="AH355" s="786"/>
      <c r="AI355" s="785">
        <v>0</v>
      </c>
      <c r="AJ355" s="786"/>
      <c r="AK355" s="785">
        <v>0</v>
      </c>
      <c r="AL355" s="786"/>
      <c r="AM355" s="280">
        <f t="shared" si="353"/>
        <v>0</v>
      </c>
      <c r="AN355" s="783">
        <v>0</v>
      </c>
      <c r="AO355" s="784"/>
      <c r="AP355" s="783">
        <v>0</v>
      </c>
      <c r="AQ355" s="784"/>
      <c r="AR355" s="783">
        <v>0</v>
      </c>
      <c r="AS355" s="784"/>
      <c r="AT355" s="283">
        <f t="shared" si="354"/>
        <v>0</v>
      </c>
      <c r="AU355" s="837">
        <v>0</v>
      </c>
      <c r="AV355" s="838"/>
      <c r="AW355" s="837">
        <v>0</v>
      </c>
      <c r="AX355" s="838"/>
      <c r="AY355" s="837">
        <v>0</v>
      </c>
      <c r="AZ355" s="838"/>
      <c r="BA355" s="286">
        <f t="shared" si="360"/>
        <v>0</v>
      </c>
      <c r="BB355" s="470">
        <f t="shared" si="355"/>
        <v>0</v>
      </c>
      <c r="BC355" s="470">
        <f t="shared" si="356"/>
        <v>0</v>
      </c>
      <c r="BD355" s="470">
        <f t="shared" si="357"/>
        <v>0</v>
      </c>
      <c r="BE355" s="297">
        <f t="shared" si="358"/>
        <v>0</v>
      </c>
    </row>
    <row r="356" spans="1:58" s="171" customFormat="1" ht="15.75">
      <c r="A356" s="167"/>
      <c r="B356" s="167"/>
      <c r="C356" s="636"/>
      <c r="D356" s="637"/>
      <c r="E356" s="637"/>
      <c r="F356" s="637"/>
      <c r="G356" s="637"/>
      <c r="H356" s="637"/>
      <c r="I356" s="637"/>
      <c r="J356" s="637"/>
      <c r="K356" s="637"/>
      <c r="L356" s="637"/>
      <c r="M356" s="637"/>
      <c r="N356" s="638"/>
      <c r="O356" s="639" t="s">
        <v>456</v>
      </c>
      <c r="P356" s="640"/>
      <c r="Q356" s="640"/>
      <c r="R356" s="641"/>
      <c r="S356" s="642">
        <f>SUM(S351:T355)</f>
        <v>0</v>
      </c>
      <c r="T356" s="643"/>
      <c r="U356" s="642">
        <f>SUM(U351:V355)</f>
        <v>0</v>
      </c>
      <c r="V356" s="643"/>
      <c r="W356" s="642">
        <f>SUM(W351:X355)</f>
        <v>0</v>
      </c>
      <c r="X356" s="643"/>
      <c r="Y356" s="462">
        <f>SUM(S356:X356)</f>
        <v>0</v>
      </c>
      <c r="Z356" s="642">
        <f>SUM(Z351:AA355)</f>
        <v>0</v>
      </c>
      <c r="AA356" s="643"/>
      <c r="AB356" s="642">
        <f>SUM(AB351:AC355)</f>
        <v>0</v>
      </c>
      <c r="AC356" s="643"/>
      <c r="AD356" s="642">
        <f>SUM(AD351:AE355)</f>
        <v>0</v>
      </c>
      <c r="AE356" s="643"/>
      <c r="AF356" s="462">
        <f>SUM(Z356:AE356)</f>
        <v>0</v>
      </c>
      <c r="AG356" s="642">
        <f>SUM(AG351:AH355)</f>
        <v>0</v>
      </c>
      <c r="AH356" s="643"/>
      <c r="AI356" s="642">
        <f>SUM(AI351:AJ355)</f>
        <v>0</v>
      </c>
      <c r="AJ356" s="643"/>
      <c r="AK356" s="642">
        <f>SUM(AK351:AL355)</f>
        <v>0</v>
      </c>
      <c r="AL356" s="643"/>
      <c r="AM356" s="462">
        <f>SUM(AG356:AL356)</f>
        <v>0</v>
      </c>
      <c r="AN356" s="642">
        <f>SUM(AN351:AO355)</f>
        <v>0</v>
      </c>
      <c r="AO356" s="643"/>
      <c r="AP356" s="642">
        <f>SUM(AP351:AQ355)</f>
        <v>0</v>
      </c>
      <c r="AQ356" s="643"/>
      <c r="AR356" s="642">
        <f>SUM(AR351:AS355)</f>
        <v>0</v>
      </c>
      <c r="AS356" s="643"/>
      <c r="AT356" s="462">
        <f>SUM(AN356:AS356)</f>
        <v>0</v>
      </c>
      <c r="AU356" s="642">
        <f>SUM(AU351:AV355)</f>
        <v>0</v>
      </c>
      <c r="AV356" s="643"/>
      <c r="AW356" s="642">
        <f>SUM(AW351:AX355)</f>
        <v>0</v>
      </c>
      <c r="AX356" s="643"/>
      <c r="AY356" s="642">
        <f>SUM(AY351:AZ355)</f>
        <v>0</v>
      </c>
      <c r="AZ356" s="643"/>
      <c r="BA356" s="462">
        <f>SUM(AU356:AZ356)</f>
        <v>0</v>
      </c>
      <c r="BB356" s="345">
        <f t="shared" ref="BB356:BD356" si="361">SUM(BB351:BB355)</f>
        <v>0</v>
      </c>
      <c r="BC356" s="345">
        <f t="shared" si="361"/>
        <v>0</v>
      </c>
      <c r="BD356" s="345">
        <f t="shared" si="361"/>
        <v>0</v>
      </c>
      <c r="BE356" s="345">
        <f t="shared" ref="BE356" si="362">SUM(BB356:BD356)</f>
        <v>0</v>
      </c>
    </row>
    <row r="357" spans="1:58" s="50" customFormat="1" ht="15" customHeight="1">
      <c r="A357" s="72">
        <v>5000</v>
      </c>
      <c r="B357" s="72"/>
      <c r="C357" s="120" t="s">
        <v>302</v>
      </c>
      <c r="D357" s="593"/>
      <c r="E357" s="570"/>
      <c r="F357" s="570"/>
      <c r="G357" s="570"/>
      <c r="H357" s="570"/>
      <c r="I357" s="570"/>
      <c r="J357" s="570"/>
      <c r="K357" s="570"/>
      <c r="L357" s="570"/>
      <c r="M357" s="570"/>
      <c r="N357" s="570"/>
      <c r="O357" s="570"/>
      <c r="P357" s="570"/>
      <c r="Q357" s="570"/>
      <c r="R357" s="571"/>
      <c r="S357" s="160"/>
      <c r="T357" s="128"/>
      <c r="U357" s="160"/>
      <c r="V357" s="128"/>
      <c r="W357" s="160"/>
      <c r="X357" s="128"/>
      <c r="Y357" s="129"/>
      <c r="Z357" s="160"/>
      <c r="AA357" s="128"/>
      <c r="AB357" s="160"/>
      <c r="AC357" s="128"/>
      <c r="AD357" s="160"/>
      <c r="AE357" s="128"/>
      <c r="AF357" s="129"/>
      <c r="AG357" s="160"/>
      <c r="AH357" s="128"/>
      <c r="AI357" s="160"/>
      <c r="AJ357" s="128"/>
      <c r="AK357" s="160"/>
      <c r="AL357" s="128"/>
      <c r="AM357" s="129"/>
      <c r="AN357" s="160"/>
      <c r="AO357" s="128"/>
      <c r="AP357" s="160"/>
      <c r="AQ357" s="128"/>
      <c r="AR357" s="160"/>
      <c r="AS357" s="128"/>
      <c r="AT357" s="129"/>
      <c r="AU357" s="160"/>
      <c r="AV357" s="128"/>
      <c r="AW357" s="160"/>
      <c r="AX357" s="128"/>
      <c r="AY357" s="160"/>
      <c r="AZ357" s="128"/>
      <c r="BA357" s="129"/>
      <c r="BB357" s="346"/>
      <c r="BC357" s="346"/>
      <c r="BD357" s="346"/>
      <c r="BE357" s="343"/>
      <c r="BF357" s="132"/>
    </row>
    <row r="358" spans="1:58" s="50" customFormat="1" ht="15" customHeight="1">
      <c r="A358" s="72"/>
      <c r="B358" s="72"/>
      <c r="C358" s="563"/>
      <c r="D358" s="564"/>
      <c r="E358" s="564"/>
      <c r="F358" s="564"/>
      <c r="G358" s="564"/>
      <c r="H358" s="564"/>
      <c r="I358" s="564"/>
      <c r="J358" s="564"/>
      <c r="K358" s="564"/>
      <c r="L358" s="564"/>
      <c r="M358" s="564"/>
      <c r="N358" s="564"/>
      <c r="O358" s="564"/>
      <c r="P358" s="564"/>
      <c r="Q358" s="564"/>
      <c r="R358" s="565"/>
      <c r="S358" s="589">
        <v>0</v>
      </c>
      <c r="T358" s="565"/>
      <c r="U358" s="589">
        <v>0</v>
      </c>
      <c r="V358" s="565"/>
      <c r="W358" s="589">
        <v>0</v>
      </c>
      <c r="X358" s="565"/>
      <c r="Y358" s="116">
        <f>SUM(S358+U358+W358)</f>
        <v>0</v>
      </c>
      <c r="Z358" s="789">
        <v>0</v>
      </c>
      <c r="AA358" s="790"/>
      <c r="AB358" s="789">
        <v>0</v>
      </c>
      <c r="AC358" s="790"/>
      <c r="AD358" s="789">
        <v>0</v>
      </c>
      <c r="AE358" s="790"/>
      <c r="AF358" s="277">
        <f>SUM(Z358+AB358+AD358)</f>
        <v>0</v>
      </c>
      <c r="AG358" s="779">
        <v>0</v>
      </c>
      <c r="AH358" s="780"/>
      <c r="AI358" s="779">
        <v>0</v>
      </c>
      <c r="AJ358" s="780"/>
      <c r="AK358" s="779">
        <v>0</v>
      </c>
      <c r="AL358" s="780"/>
      <c r="AM358" s="280">
        <f t="shared" ref="AM358:AM359" si="363">SUM(AG358+AI358+AK358)</f>
        <v>0</v>
      </c>
      <c r="AN358" s="783">
        <v>0</v>
      </c>
      <c r="AO358" s="784"/>
      <c r="AP358" s="783">
        <v>0</v>
      </c>
      <c r="AQ358" s="784"/>
      <c r="AR358" s="783">
        <v>0</v>
      </c>
      <c r="AS358" s="784"/>
      <c r="AT358" s="283">
        <f t="shared" ref="AT358:AT359" si="364">SUM(AN358+AP358+AR358)</f>
        <v>0</v>
      </c>
      <c r="AU358" s="794">
        <v>0</v>
      </c>
      <c r="AV358" s="795"/>
      <c r="AW358" s="794">
        <v>0</v>
      </c>
      <c r="AX358" s="795"/>
      <c r="AY358" s="794">
        <v>0</v>
      </c>
      <c r="AZ358" s="795"/>
      <c r="BA358" s="286">
        <f>SUM(AU358+AW358+AY358)</f>
        <v>0</v>
      </c>
      <c r="BB358" s="470">
        <f t="shared" ref="BB358:BB359" si="365">T358+AA358+AH358+AO358+AV358</f>
        <v>0</v>
      </c>
      <c r="BC358" s="470">
        <f t="shared" ref="BC358:BC359" si="366">V358+AC358+AJ358+AQ358+AX358</f>
        <v>0</v>
      </c>
      <c r="BD358" s="470">
        <f t="shared" ref="BD358:BD359" si="367">X358+AE358+AL358+AS358+AZ358</f>
        <v>0</v>
      </c>
      <c r="BE358" s="297">
        <f t="shared" ref="BE358:BE359" si="368">SUM(BB358:BD358)</f>
        <v>0</v>
      </c>
      <c r="BF358" s="132"/>
    </row>
    <row r="359" spans="1:58" s="50" customFormat="1" ht="15" customHeight="1">
      <c r="A359" s="72"/>
      <c r="B359" s="72"/>
      <c r="C359" s="563"/>
      <c r="D359" s="564"/>
      <c r="E359" s="564"/>
      <c r="F359" s="564"/>
      <c r="G359" s="564"/>
      <c r="H359" s="564"/>
      <c r="I359" s="564"/>
      <c r="J359" s="564"/>
      <c r="K359" s="564"/>
      <c r="L359" s="564"/>
      <c r="M359" s="564"/>
      <c r="N359" s="564"/>
      <c r="O359" s="564"/>
      <c r="P359" s="564"/>
      <c r="Q359" s="564"/>
      <c r="R359" s="565"/>
      <c r="S359" s="589">
        <v>0</v>
      </c>
      <c r="T359" s="565"/>
      <c r="U359" s="589">
        <v>0</v>
      </c>
      <c r="V359" s="565"/>
      <c r="W359" s="589">
        <v>0</v>
      </c>
      <c r="X359" s="565"/>
      <c r="Y359" s="116">
        <f>SUM(S359+U359+W359)</f>
        <v>0</v>
      </c>
      <c r="Z359" s="789">
        <v>0</v>
      </c>
      <c r="AA359" s="790"/>
      <c r="AB359" s="789">
        <v>0</v>
      </c>
      <c r="AC359" s="790"/>
      <c r="AD359" s="789">
        <v>0</v>
      </c>
      <c r="AE359" s="790"/>
      <c r="AF359" s="277">
        <f>SUM(Z359+AB359+AD359)</f>
        <v>0</v>
      </c>
      <c r="AG359" s="779">
        <v>0</v>
      </c>
      <c r="AH359" s="780"/>
      <c r="AI359" s="779">
        <v>0</v>
      </c>
      <c r="AJ359" s="780"/>
      <c r="AK359" s="779">
        <v>0</v>
      </c>
      <c r="AL359" s="780"/>
      <c r="AM359" s="280">
        <f t="shared" si="363"/>
        <v>0</v>
      </c>
      <c r="AN359" s="783">
        <v>0</v>
      </c>
      <c r="AO359" s="784"/>
      <c r="AP359" s="783">
        <v>0</v>
      </c>
      <c r="AQ359" s="784"/>
      <c r="AR359" s="783">
        <v>0</v>
      </c>
      <c r="AS359" s="784"/>
      <c r="AT359" s="283">
        <f t="shared" si="364"/>
        <v>0</v>
      </c>
      <c r="AU359" s="794">
        <v>0</v>
      </c>
      <c r="AV359" s="795"/>
      <c r="AW359" s="794">
        <v>0</v>
      </c>
      <c r="AX359" s="795"/>
      <c r="AY359" s="794">
        <v>0</v>
      </c>
      <c r="AZ359" s="795"/>
      <c r="BA359" s="286">
        <f>SUM(AU359+AW359+AY359)</f>
        <v>0</v>
      </c>
      <c r="BB359" s="470">
        <f t="shared" si="365"/>
        <v>0</v>
      </c>
      <c r="BC359" s="470">
        <f t="shared" si="366"/>
        <v>0</v>
      </c>
      <c r="BD359" s="470">
        <f t="shared" si="367"/>
        <v>0</v>
      </c>
      <c r="BE359" s="297">
        <f t="shared" si="368"/>
        <v>0</v>
      </c>
      <c r="BF359" s="132"/>
    </row>
    <row r="360" spans="1:58" s="50" customFormat="1" ht="15" customHeight="1">
      <c r="A360" s="72"/>
      <c r="B360" s="72"/>
      <c r="C360" s="566" t="s">
        <v>295</v>
      </c>
      <c r="D360" s="567"/>
      <c r="E360" s="567"/>
      <c r="F360" s="567"/>
      <c r="G360" s="567"/>
      <c r="H360" s="567"/>
      <c r="I360" s="567"/>
      <c r="J360" s="567"/>
      <c r="K360" s="567"/>
      <c r="L360" s="567"/>
      <c r="M360" s="567"/>
      <c r="N360" s="567"/>
      <c r="O360" s="567"/>
      <c r="P360" s="567"/>
      <c r="Q360" s="567"/>
      <c r="R360" s="568"/>
      <c r="S360" s="594">
        <f>SUM(S358:T359)</f>
        <v>0</v>
      </c>
      <c r="T360" s="595"/>
      <c r="U360" s="594">
        <f>SUM(U358:V359)</f>
        <v>0</v>
      </c>
      <c r="V360" s="595"/>
      <c r="W360" s="594">
        <f>SUM(W358:X359)</f>
        <v>0</v>
      </c>
      <c r="X360" s="595"/>
      <c r="Y360" s="150">
        <f>SUM(S360:X360)</f>
        <v>0</v>
      </c>
      <c r="Z360" s="594">
        <f>SUM(Z358:AA359)</f>
        <v>0</v>
      </c>
      <c r="AA360" s="595"/>
      <c r="AB360" s="594">
        <f>SUM(AB358:AC359)</f>
        <v>0</v>
      </c>
      <c r="AC360" s="595"/>
      <c r="AD360" s="594">
        <f>SUM(AD358:AE359)</f>
        <v>0</v>
      </c>
      <c r="AE360" s="595"/>
      <c r="AF360" s="150">
        <f>SUM(Z360:AE360)</f>
        <v>0</v>
      </c>
      <c r="AG360" s="594">
        <f>SUM(AG358:AH359)</f>
        <v>0</v>
      </c>
      <c r="AH360" s="595"/>
      <c r="AI360" s="594">
        <f>SUM(AI358:AJ359)</f>
        <v>0</v>
      </c>
      <c r="AJ360" s="595"/>
      <c r="AK360" s="594">
        <f>SUM(AK358:AL359)</f>
        <v>0</v>
      </c>
      <c r="AL360" s="595"/>
      <c r="AM360" s="150">
        <f>SUM(AG360:AL360)</f>
        <v>0</v>
      </c>
      <c r="AN360" s="594">
        <f>SUM(AN358:AO359)</f>
        <v>0</v>
      </c>
      <c r="AO360" s="595"/>
      <c r="AP360" s="594">
        <f>SUM(AP358:AQ359)</f>
        <v>0</v>
      </c>
      <c r="AQ360" s="595"/>
      <c r="AR360" s="594">
        <f>SUM(AR358:AS359)</f>
        <v>0</v>
      </c>
      <c r="AS360" s="595"/>
      <c r="AT360" s="150">
        <f>SUM(AN360:AS360)</f>
        <v>0</v>
      </c>
      <c r="AU360" s="594">
        <f>SUM(AU358:AV359)</f>
        <v>0</v>
      </c>
      <c r="AV360" s="595"/>
      <c r="AW360" s="594">
        <f>SUM(AW358:AX359)</f>
        <v>0</v>
      </c>
      <c r="AX360" s="595"/>
      <c r="AY360" s="594">
        <f>SUM(AY358:AZ359)</f>
        <v>0</v>
      </c>
      <c r="AZ360" s="595"/>
      <c r="BA360" s="150">
        <f>SUM(AU360:AZ360)</f>
        <v>0</v>
      </c>
      <c r="BB360" s="345">
        <f t="shared" ref="BB360:BD360" si="369">SUM(BB358:BB359)</f>
        <v>0</v>
      </c>
      <c r="BC360" s="345">
        <f t="shared" si="369"/>
        <v>0</v>
      </c>
      <c r="BD360" s="345">
        <f t="shared" si="369"/>
        <v>0</v>
      </c>
      <c r="BE360" s="345">
        <f>SUM(BB360:BD360)</f>
        <v>0</v>
      </c>
      <c r="BF360" s="132"/>
    </row>
    <row r="361" spans="1:58" ht="15" customHeight="1">
      <c r="A361" s="72">
        <v>6000</v>
      </c>
      <c r="B361" s="72"/>
      <c r="C361" s="578" t="s">
        <v>303</v>
      </c>
      <c r="D361" s="570"/>
      <c r="E361" s="792"/>
      <c r="F361" s="792"/>
      <c r="G361" s="792"/>
      <c r="H361" s="792"/>
      <c r="I361" s="792"/>
      <c r="J361" s="792"/>
      <c r="K361" s="792"/>
      <c r="L361" s="792"/>
      <c r="M361" s="792"/>
      <c r="N361" s="792"/>
      <c r="O361" s="792"/>
      <c r="P361" s="792"/>
      <c r="Q361" s="792"/>
      <c r="R361" s="793"/>
      <c r="S361" s="381"/>
      <c r="T361" s="155"/>
      <c r="U361" s="381"/>
      <c r="V361" s="155"/>
      <c r="W361" s="381"/>
      <c r="X361" s="155"/>
      <c r="Y361" s="192"/>
      <c r="Z361" s="381"/>
      <c r="AA361" s="155"/>
      <c r="AB361" s="381"/>
      <c r="AC361" s="155"/>
      <c r="AD361" s="381"/>
      <c r="AE361" s="155"/>
      <c r="AF361" s="192"/>
      <c r="AG361" s="381"/>
      <c r="AH361" s="155"/>
      <c r="AI361" s="381"/>
      <c r="AJ361" s="155"/>
      <c r="AK361" s="381"/>
      <c r="AL361" s="155"/>
      <c r="AM361" s="192"/>
      <c r="AN361" s="381"/>
      <c r="AO361" s="155"/>
      <c r="AP361" s="381"/>
      <c r="AQ361" s="155"/>
      <c r="AR361" s="381"/>
      <c r="AS361" s="155"/>
      <c r="AT361" s="192"/>
      <c r="AU361" s="381"/>
      <c r="AV361" s="155"/>
      <c r="AW361" s="381"/>
      <c r="AX361" s="155"/>
      <c r="AY361" s="381"/>
      <c r="AZ361" s="155"/>
      <c r="BA361" s="192"/>
      <c r="BB361" s="346"/>
      <c r="BC361" s="346"/>
      <c r="BD361" s="346"/>
      <c r="BE361" s="343"/>
      <c r="BF361" s="132"/>
    </row>
    <row r="362" spans="1:58" s="50" customFormat="1" ht="32.25" customHeight="1">
      <c r="A362" s="72"/>
      <c r="B362" s="72"/>
      <c r="C362" s="581" t="s">
        <v>9</v>
      </c>
      <c r="D362" s="605"/>
      <c r="E362" s="583" t="s">
        <v>440</v>
      </c>
      <c r="F362" s="583"/>
      <c r="G362" s="583"/>
      <c r="H362" s="583" t="s">
        <v>441</v>
      </c>
      <c r="I362" s="583"/>
      <c r="J362" s="583"/>
      <c r="K362" s="583"/>
      <c r="L362" s="583"/>
      <c r="M362" s="583"/>
      <c r="N362" s="583"/>
      <c r="O362" s="583"/>
      <c r="P362" s="75" t="s">
        <v>15</v>
      </c>
      <c r="Q362" s="75" t="s">
        <v>168</v>
      </c>
      <c r="R362" s="44" t="s">
        <v>352</v>
      </c>
      <c r="S362" s="240"/>
      <c r="T362" s="239"/>
      <c r="U362" s="240"/>
      <c r="V362" s="239"/>
      <c r="W362" s="240"/>
      <c r="X362" s="239"/>
      <c r="Y362" s="192"/>
      <c r="Z362" s="240"/>
      <c r="AA362" s="239"/>
      <c r="AB362" s="240"/>
      <c r="AC362" s="239"/>
      <c r="AD362" s="240"/>
      <c r="AE362" s="239"/>
      <c r="AF362" s="192"/>
      <c r="AG362" s="240"/>
      <c r="AH362" s="239"/>
      <c r="AI362" s="240"/>
      <c r="AJ362" s="239"/>
      <c r="AK362" s="240"/>
      <c r="AL362" s="239"/>
      <c r="AM362" s="192"/>
      <c r="AN362" s="240"/>
      <c r="AO362" s="239"/>
      <c r="AP362" s="240"/>
      <c r="AQ362" s="239"/>
      <c r="AR362" s="240"/>
      <c r="AS362" s="239"/>
      <c r="AT362" s="192"/>
      <c r="AU362" s="240"/>
      <c r="AV362" s="239"/>
      <c r="AW362" s="240"/>
      <c r="AX362" s="239"/>
      <c r="AY362" s="240"/>
      <c r="AZ362" s="239"/>
      <c r="BA362" s="192"/>
      <c r="BB362" s="346"/>
      <c r="BC362" s="346"/>
      <c r="BD362" s="346"/>
      <c r="BE362" s="343"/>
      <c r="BF362" s="132"/>
    </row>
    <row r="363" spans="1:58" s="50" customFormat="1" ht="15" customHeight="1">
      <c r="A363" s="72"/>
      <c r="B363" s="72"/>
      <c r="C363" s="563" t="s">
        <v>40</v>
      </c>
      <c r="D363" s="619"/>
      <c r="E363" s="584">
        <v>444</v>
      </c>
      <c r="F363" s="584"/>
      <c r="G363" s="584"/>
      <c r="H363" s="584"/>
      <c r="I363" s="588"/>
      <c r="J363" s="588"/>
      <c r="K363" s="588"/>
      <c r="L363" s="588"/>
      <c r="M363" s="588"/>
      <c r="N363" s="588"/>
      <c r="O363" s="588"/>
      <c r="P363" s="135">
        <v>18</v>
      </c>
      <c r="Q363" s="85">
        <f>E363*P363</f>
        <v>7992</v>
      </c>
      <c r="R363" s="202">
        <v>1.1000000000000001</v>
      </c>
      <c r="S363" s="203">
        <v>0</v>
      </c>
      <c r="T363" s="382">
        <f>$Q363*S363</f>
        <v>0</v>
      </c>
      <c r="U363" s="205">
        <v>0</v>
      </c>
      <c r="V363" s="382">
        <f>$Q363*U363*$R363</f>
        <v>0</v>
      </c>
      <c r="W363" s="205">
        <v>0</v>
      </c>
      <c r="X363" s="382">
        <f>$Q363*W363*$R363^2</f>
        <v>0</v>
      </c>
      <c r="Y363" s="116">
        <f>T363+V363+X363</f>
        <v>0</v>
      </c>
      <c r="Z363" s="383">
        <v>0</v>
      </c>
      <c r="AA363" s="384">
        <f>$Q363*Z363</f>
        <v>0</v>
      </c>
      <c r="AB363" s="385">
        <v>0</v>
      </c>
      <c r="AC363" s="384">
        <f>$Q363*AB363*$R363</f>
        <v>0</v>
      </c>
      <c r="AD363" s="385">
        <v>0</v>
      </c>
      <c r="AE363" s="384">
        <f>$Q363*AD363*$R363^2</f>
        <v>0</v>
      </c>
      <c r="AF363" s="386">
        <f>AA363+AC363+AE363</f>
        <v>0</v>
      </c>
      <c r="AG363" s="387">
        <v>0</v>
      </c>
      <c r="AH363" s="388">
        <f>$Q363*AG363</f>
        <v>0</v>
      </c>
      <c r="AI363" s="389">
        <v>0</v>
      </c>
      <c r="AJ363" s="388">
        <f>$Q363*AI363*$R363</f>
        <v>0</v>
      </c>
      <c r="AK363" s="389">
        <v>0</v>
      </c>
      <c r="AL363" s="388">
        <f>$Q363*AK363*$R363^2</f>
        <v>0</v>
      </c>
      <c r="AM363" s="280">
        <f>AH363+AJ363+AL363</f>
        <v>0</v>
      </c>
      <c r="AN363" s="391">
        <v>0</v>
      </c>
      <c r="AO363" s="392">
        <f>$Q363*AN363</f>
        <v>0</v>
      </c>
      <c r="AP363" s="393">
        <v>0</v>
      </c>
      <c r="AQ363" s="392">
        <f>$Q363*AP363*$R363</f>
        <v>0</v>
      </c>
      <c r="AR363" s="393">
        <v>0</v>
      </c>
      <c r="AS363" s="392">
        <f>$Q363*AR363*$R363^2</f>
        <v>0</v>
      </c>
      <c r="AT363" s="394">
        <f>AO363+AQ363+AS363</f>
        <v>0</v>
      </c>
      <c r="AU363" s="395">
        <v>0</v>
      </c>
      <c r="AV363" s="396">
        <f>$Q363*AU363</f>
        <v>0</v>
      </c>
      <c r="AW363" s="397">
        <v>0</v>
      </c>
      <c r="AX363" s="396">
        <f>$Q363*AW363*$R363</f>
        <v>0</v>
      </c>
      <c r="AY363" s="397">
        <v>0</v>
      </c>
      <c r="AZ363" s="396">
        <f>$Q363*AY363*$R363^2</f>
        <v>0</v>
      </c>
      <c r="BA363" s="398">
        <f>AV363+AX363+AZ363</f>
        <v>0</v>
      </c>
      <c r="BB363" s="470">
        <f t="shared" ref="BB363:BB367" si="370">T363+AA363+AH363+AO363+AV363</f>
        <v>0</v>
      </c>
      <c r="BC363" s="470">
        <f t="shared" ref="BC363:BC367" si="371">V363+AC363+AJ363+AQ363+AX363</f>
        <v>0</v>
      </c>
      <c r="BD363" s="470">
        <f t="shared" ref="BD363:BD367" si="372">X363+AE363+AL363+AS363+AZ363</f>
        <v>0</v>
      </c>
      <c r="BE363" s="297">
        <f t="shared" ref="BE363:BE367" si="373">SUM(BB363:BD363)</f>
        <v>0</v>
      </c>
      <c r="BF363" s="132"/>
    </row>
    <row r="364" spans="1:58" s="50" customFormat="1" ht="15" customHeight="1">
      <c r="A364" s="72"/>
      <c r="B364" s="72"/>
      <c r="C364" s="563" t="s">
        <v>41</v>
      </c>
      <c r="D364" s="619"/>
      <c r="E364" s="588">
        <v>907</v>
      </c>
      <c r="F364" s="588"/>
      <c r="G364" s="588"/>
      <c r="H364" s="588"/>
      <c r="I364" s="588"/>
      <c r="J364" s="588"/>
      <c r="K364" s="588"/>
      <c r="L364" s="588"/>
      <c r="M364" s="588"/>
      <c r="N364" s="588"/>
      <c r="O364" s="588"/>
      <c r="P364" s="135">
        <v>18</v>
      </c>
      <c r="Q364" s="85">
        <f>E364*P364</f>
        <v>16326</v>
      </c>
      <c r="R364" s="202">
        <v>1.1000000000000001</v>
      </c>
      <c r="S364" s="203">
        <v>0</v>
      </c>
      <c r="T364" s="382">
        <f t="shared" ref="T364:T366" si="374">$Q364*S364</f>
        <v>0</v>
      </c>
      <c r="U364" s="205">
        <v>0</v>
      </c>
      <c r="V364" s="382">
        <f t="shared" ref="V364:V366" si="375">$Q364*U364*$R364</f>
        <v>0</v>
      </c>
      <c r="W364" s="205">
        <v>0</v>
      </c>
      <c r="X364" s="382">
        <f t="shared" ref="X364:X366" si="376">$Q364*W364*$R364^2</f>
        <v>0</v>
      </c>
      <c r="Y364" s="116">
        <f t="shared" ref="Y364:Y367" si="377">T364+V364+X364</f>
        <v>0</v>
      </c>
      <c r="Z364" s="383">
        <v>0</v>
      </c>
      <c r="AA364" s="384">
        <f t="shared" ref="AA364:AA366" si="378">$Q364*Z364</f>
        <v>0</v>
      </c>
      <c r="AB364" s="385">
        <v>0</v>
      </c>
      <c r="AC364" s="384">
        <f t="shared" ref="AC364:AC366" si="379">$Q364*AB364*$R364</f>
        <v>0</v>
      </c>
      <c r="AD364" s="385">
        <v>0</v>
      </c>
      <c r="AE364" s="384">
        <f t="shared" ref="AE364:AE366" si="380">$Q364*AD364*$R364^2</f>
        <v>0</v>
      </c>
      <c r="AF364" s="386">
        <f>AA364+AC364+AE364</f>
        <v>0</v>
      </c>
      <c r="AG364" s="387">
        <v>0</v>
      </c>
      <c r="AH364" s="388">
        <f t="shared" ref="AH364:AH366" si="381">$Q364*AG364</f>
        <v>0</v>
      </c>
      <c r="AI364" s="389">
        <v>0</v>
      </c>
      <c r="AJ364" s="388">
        <f t="shared" ref="AJ364:AJ366" si="382">$Q364*AI364*$R364</f>
        <v>0</v>
      </c>
      <c r="AK364" s="389">
        <v>0</v>
      </c>
      <c r="AL364" s="388">
        <f t="shared" ref="AL364:AL366" si="383">$Q364*AK364*$R364^2</f>
        <v>0</v>
      </c>
      <c r="AM364" s="280">
        <f t="shared" ref="AM364:AM367" si="384">AH364+AJ364+AL364</f>
        <v>0</v>
      </c>
      <c r="AN364" s="391">
        <v>0</v>
      </c>
      <c r="AO364" s="392">
        <f t="shared" ref="AO364:AO366" si="385">$Q364*AN364</f>
        <v>0</v>
      </c>
      <c r="AP364" s="393">
        <v>0</v>
      </c>
      <c r="AQ364" s="392">
        <f t="shared" ref="AQ364:AQ366" si="386">$Q364*AP364*$R364</f>
        <v>0</v>
      </c>
      <c r="AR364" s="393">
        <v>0</v>
      </c>
      <c r="AS364" s="392">
        <f t="shared" ref="AS364:AS366" si="387">$Q364*AR364*$R364^2</f>
        <v>0</v>
      </c>
      <c r="AT364" s="394">
        <f t="shared" ref="AT364:AT367" si="388">AO364+AQ364+AS364</f>
        <v>0</v>
      </c>
      <c r="AU364" s="395">
        <v>0</v>
      </c>
      <c r="AV364" s="396">
        <f t="shared" ref="AV364:AV366" si="389">$Q364*AU364</f>
        <v>0</v>
      </c>
      <c r="AW364" s="397">
        <v>0</v>
      </c>
      <c r="AX364" s="396">
        <f t="shared" ref="AX364:AX366" si="390">$Q364*AW364*$R364</f>
        <v>0</v>
      </c>
      <c r="AY364" s="397">
        <v>0</v>
      </c>
      <c r="AZ364" s="396">
        <f t="shared" ref="AZ364:AZ366" si="391">$Q364*AY364*$R364^2</f>
        <v>0</v>
      </c>
      <c r="BA364" s="398">
        <f t="shared" ref="BA364:BA367" si="392">AV364+AX364+AZ364</f>
        <v>0</v>
      </c>
      <c r="BB364" s="470">
        <f t="shared" si="370"/>
        <v>0</v>
      </c>
      <c r="BC364" s="470">
        <f t="shared" si="371"/>
        <v>0</v>
      </c>
      <c r="BD364" s="470">
        <f t="shared" si="372"/>
        <v>0</v>
      </c>
      <c r="BE364" s="297">
        <f t="shared" si="373"/>
        <v>0</v>
      </c>
      <c r="BF364" s="132"/>
    </row>
    <row r="365" spans="1:58" s="50" customFormat="1" ht="15" customHeight="1">
      <c r="A365" s="72"/>
      <c r="B365" s="72"/>
      <c r="C365" s="563" t="s">
        <v>43</v>
      </c>
      <c r="D365" s="619"/>
      <c r="E365" s="588"/>
      <c r="F365" s="588"/>
      <c r="G365" s="588"/>
      <c r="H365" s="588">
        <v>716</v>
      </c>
      <c r="I365" s="588"/>
      <c r="J365" s="588"/>
      <c r="K365" s="588"/>
      <c r="L365" s="588"/>
      <c r="M365" s="588"/>
      <c r="N365" s="588"/>
      <c r="O365" s="588"/>
      <c r="P365" s="135"/>
      <c r="Q365" s="85">
        <f>H365*2</f>
        <v>1432</v>
      </c>
      <c r="R365" s="202">
        <v>1.1000000000000001</v>
      </c>
      <c r="S365" s="203">
        <v>0</v>
      </c>
      <c r="T365" s="382">
        <f t="shared" si="374"/>
        <v>0</v>
      </c>
      <c r="U365" s="205">
        <v>0</v>
      </c>
      <c r="V365" s="382">
        <f t="shared" si="375"/>
        <v>0</v>
      </c>
      <c r="W365" s="205">
        <v>0</v>
      </c>
      <c r="X365" s="382">
        <f t="shared" si="376"/>
        <v>0</v>
      </c>
      <c r="Y365" s="116">
        <f t="shared" si="377"/>
        <v>0</v>
      </c>
      <c r="Z365" s="383">
        <v>0</v>
      </c>
      <c r="AA365" s="384">
        <f t="shared" si="378"/>
        <v>0</v>
      </c>
      <c r="AB365" s="385">
        <v>0</v>
      </c>
      <c r="AC365" s="384">
        <f t="shared" si="379"/>
        <v>0</v>
      </c>
      <c r="AD365" s="385">
        <v>0</v>
      </c>
      <c r="AE365" s="384">
        <f t="shared" si="380"/>
        <v>0</v>
      </c>
      <c r="AF365" s="386">
        <f t="shared" ref="AF365:AF367" si="393">AA365+AC365+AE365</f>
        <v>0</v>
      </c>
      <c r="AG365" s="387">
        <v>0</v>
      </c>
      <c r="AH365" s="388">
        <f t="shared" si="381"/>
        <v>0</v>
      </c>
      <c r="AI365" s="389">
        <v>0</v>
      </c>
      <c r="AJ365" s="388">
        <f t="shared" si="382"/>
        <v>0</v>
      </c>
      <c r="AK365" s="389">
        <v>0</v>
      </c>
      <c r="AL365" s="388">
        <f t="shared" si="383"/>
        <v>0</v>
      </c>
      <c r="AM365" s="280">
        <f t="shared" si="384"/>
        <v>0</v>
      </c>
      <c r="AN365" s="391">
        <v>0</v>
      </c>
      <c r="AO365" s="392">
        <f t="shared" si="385"/>
        <v>0</v>
      </c>
      <c r="AP365" s="393">
        <v>0</v>
      </c>
      <c r="AQ365" s="392">
        <f t="shared" si="386"/>
        <v>0</v>
      </c>
      <c r="AR365" s="393">
        <v>0</v>
      </c>
      <c r="AS365" s="392">
        <f t="shared" si="387"/>
        <v>0</v>
      </c>
      <c r="AT365" s="394">
        <f t="shared" si="388"/>
        <v>0</v>
      </c>
      <c r="AU365" s="395">
        <v>0</v>
      </c>
      <c r="AV365" s="396">
        <f t="shared" si="389"/>
        <v>0</v>
      </c>
      <c r="AW365" s="397">
        <v>0</v>
      </c>
      <c r="AX365" s="396">
        <f t="shared" si="390"/>
        <v>0</v>
      </c>
      <c r="AY365" s="397">
        <v>0</v>
      </c>
      <c r="AZ365" s="396">
        <f t="shared" si="391"/>
        <v>0</v>
      </c>
      <c r="BA365" s="398">
        <f t="shared" si="392"/>
        <v>0</v>
      </c>
      <c r="BB365" s="470">
        <f t="shared" si="370"/>
        <v>0</v>
      </c>
      <c r="BC365" s="470">
        <f t="shared" si="371"/>
        <v>0</v>
      </c>
      <c r="BD365" s="470">
        <f t="shared" si="372"/>
        <v>0</v>
      </c>
      <c r="BE365" s="297">
        <f t="shared" si="373"/>
        <v>0</v>
      </c>
      <c r="BF365" s="132"/>
    </row>
    <row r="366" spans="1:58" s="50" customFormat="1" ht="15" customHeight="1">
      <c r="A366" s="72"/>
      <c r="B366" s="72"/>
      <c r="C366" s="563" t="s">
        <v>44</v>
      </c>
      <c r="D366" s="619"/>
      <c r="E366" s="588"/>
      <c r="F366" s="588"/>
      <c r="G366" s="588"/>
      <c r="H366" s="588">
        <v>883</v>
      </c>
      <c r="I366" s="588"/>
      <c r="J366" s="588"/>
      <c r="K366" s="588"/>
      <c r="L366" s="588"/>
      <c r="M366" s="588"/>
      <c r="N366" s="588"/>
      <c r="O366" s="588"/>
      <c r="P366" s="135"/>
      <c r="Q366" s="85">
        <f>H366*2</f>
        <v>1766</v>
      </c>
      <c r="R366" s="202">
        <v>1.1000000000000001</v>
      </c>
      <c r="S366" s="203">
        <v>0</v>
      </c>
      <c r="T366" s="382">
        <f t="shared" si="374"/>
        <v>0</v>
      </c>
      <c r="U366" s="205">
        <v>0</v>
      </c>
      <c r="V366" s="382">
        <f t="shared" si="375"/>
        <v>0</v>
      </c>
      <c r="W366" s="205">
        <v>0</v>
      </c>
      <c r="X366" s="382">
        <f t="shared" si="376"/>
        <v>0</v>
      </c>
      <c r="Y366" s="116">
        <f t="shared" si="377"/>
        <v>0</v>
      </c>
      <c r="Z366" s="383">
        <v>0</v>
      </c>
      <c r="AA366" s="384">
        <f t="shared" si="378"/>
        <v>0</v>
      </c>
      <c r="AB366" s="385">
        <v>0</v>
      </c>
      <c r="AC366" s="384">
        <f t="shared" si="379"/>
        <v>0</v>
      </c>
      <c r="AD366" s="385">
        <v>0</v>
      </c>
      <c r="AE366" s="384">
        <f t="shared" si="380"/>
        <v>0</v>
      </c>
      <c r="AF366" s="386">
        <f t="shared" si="393"/>
        <v>0</v>
      </c>
      <c r="AG366" s="387">
        <v>0</v>
      </c>
      <c r="AH366" s="388">
        <f t="shared" si="381"/>
        <v>0</v>
      </c>
      <c r="AI366" s="389">
        <v>0</v>
      </c>
      <c r="AJ366" s="388">
        <f t="shared" si="382"/>
        <v>0</v>
      </c>
      <c r="AK366" s="389">
        <v>0</v>
      </c>
      <c r="AL366" s="388">
        <f t="shared" si="383"/>
        <v>0</v>
      </c>
      <c r="AM366" s="280">
        <f t="shared" si="384"/>
        <v>0</v>
      </c>
      <c r="AN366" s="391">
        <v>0</v>
      </c>
      <c r="AO366" s="392">
        <f t="shared" si="385"/>
        <v>0</v>
      </c>
      <c r="AP366" s="393">
        <v>0</v>
      </c>
      <c r="AQ366" s="392">
        <f t="shared" si="386"/>
        <v>0</v>
      </c>
      <c r="AR366" s="393">
        <v>0</v>
      </c>
      <c r="AS366" s="392">
        <f t="shared" si="387"/>
        <v>0</v>
      </c>
      <c r="AT366" s="394">
        <f t="shared" si="388"/>
        <v>0</v>
      </c>
      <c r="AU366" s="395">
        <v>0</v>
      </c>
      <c r="AV366" s="396">
        <f t="shared" si="389"/>
        <v>0</v>
      </c>
      <c r="AW366" s="397">
        <v>0</v>
      </c>
      <c r="AX366" s="396">
        <f t="shared" si="390"/>
        <v>0</v>
      </c>
      <c r="AY366" s="397">
        <v>0</v>
      </c>
      <c r="AZ366" s="396">
        <f t="shared" si="391"/>
        <v>0</v>
      </c>
      <c r="BA366" s="398">
        <f t="shared" si="392"/>
        <v>0</v>
      </c>
      <c r="BB366" s="470">
        <f t="shared" si="370"/>
        <v>0</v>
      </c>
      <c r="BC366" s="470">
        <f t="shared" si="371"/>
        <v>0</v>
      </c>
      <c r="BD366" s="470">
        <f t="shared" si="372"/>
        <v>0</v>
      </c>
      <c r="BE366" s="297">
        <f t="shared" si="373"/>
        <v>0</v>
      </c>
      <c r="BF366" s="132"/>
    </row>
    <row r="367" spans="1:58" s="50" customFormat="1" ht="15" customHeight="1">
      <c r="A367" s="72"/>
      <c r="B367" s="72"/>
      <c r="C367" s="579" t="s">
        <v>121</v>
      </c>
      <c r="D367" s="845"/>
      <c r="E367" s="573"/>
      <c r="F367" s="573"/>
      <c r="G367" s="573"/>
      <c r="H367" s="573"/>
      <c r="I367" s="573"/>
      <c r="J367" s="573"/>
      <c r="K367" s="573"/>
      <c r="L367" s="573"/>
      <c r="M367" s="573"/>
      <c r="N367" s="573"/>
      <c r="O367" s="573"/>
      <c r="P367" s="69"/>
      <c r="Q367" s="69"/>
      <c r="R367" s="70"/>
      <c r="S367" s="241"/>
      <c r="T367" s="410">
        <v>0</v>
      </c>
      <c r="U367" s="209"/>
      <c r="V367" s="410">
        <v>0</v>
      </c>
      <c r="W367" s="209"/>
      <c r="X367" s="410">
        <v>0</v>
      </c>
      <c r="Y367" s="116">
        <f t="shared" si="377"/>
        <v>0</v>
      </c>
      <c r="Z367" s="411"/>
      <c r="AA367" s="412">
        <v>0</v>
      </c>
      <c r="AB367" s="413"/>
      <c r="AC367" s="412">
        <v>0</v>
      </c>
      <c r="AD367" s="413"/>
      <c r="AE367" s="412">
        <v>0</v>
      </c>
      <c r="AF367" s="386">
        <f t="shared" si="393"/>
        <v>0</v>
      </c>
      <c r="AG367" s="414"/>
      <c r="AH367" s="415">
        <v>0</v>
      </c>
      <c r="AI367" s="416"/>
      <c r="AJ367" s="415">
        <v>0</v>
      </c>
      <c r="AK367" s="416"/>
      <c r="AL367" s="415">
        <v>0</v>
      </c>
      <c r="AM367" s="280">
        <f t="shared" si="384"/>
        <v>0</v>
      </c>
      <c r="AN367" s="417"/>
      <c r="AO367" s="418">
        <v>0</v>
      </c>
      <c r="AP367" s="419"/>
      <c r="AQ367" s="418">
        <v>0</v>
      </c>
      <c r="AR367" s="419"/>
      <c r="AS367" s="418">
        <v>0</v>
      </c>
      <c r="AT367" s="394">
        <f t="shared" si="388"/>
        <v>0</v>
      </c>
      <c r="AU367" s="420"/>
      <c r="AV367" s="421">
        <v>0</v>
      </c>
      <c r="AW367" s="422"/>
      <c r="AX367" s="421">
        <v>0</v>
      </c>
      <c r="AY367" s="422"/>
      <c r="AZ367" s="421">
        <v>0</v>
      </c>
      <c r="BA367" s="398">
        <f t="shared" si="392"/>
        <v>0</v>
      </c>
      <c r="BB367" s="470">
        <f t="shared" si="370"/>
        <v>0</v>
      </c>
      <c r="BC367" s="470">
        <f t="shared" si="371"/>
        <v>0</v>
      </c>
      <c r="BD367" s="470">
        <f t="shared" si="372"/>
        <v>0</v>
      </c>
      <c r="BE367" s="297">
        <f t="shared" si="373"/>
        <v>0</v>
      </c>
      <c r="BF367" s="132"/>
    </row>
    <row r="368" spans="1:58" s="132" customFormat="1" ht="15" customHeight="1">
      <c r="A368" s="167"/>
      <c r="B368" s="167"/>
      <c r="C368" s="585" t="s">
        <v>296</v>
      </c>
      <c r="D368" s="586"/>
      <c r="E368" s="586"/>
      <c r="F368" s="586"/>
      <c r="G368" s="586"/>
      <c r="H368" s="586"/>
      <c r="I368" s="586"/>
      <c r="J368" s="586"/>
      <c r="K368" s="586"/>
      <c r="L368" s="586"/>
      <c r="M368" s="586"/>
      <c r="N368" s="586"/>
      <c r="O368" s="586"/>
      <c r="P368" s="586"/>
      <c r="Q368" s="586"/>
      <c r="R368" s="587"/>
      <c r="S368" s="594">
        <f>SUM(T363:T367)</f>
        <v>0</v>
      </c>
      <c r="T368" s="595"/>
      <c r="U368" s="594">
        <f t="shared" ref="U368" si="394">SUM(V363:V367)</f>
        <v>0</v>
      </c>
      <c r="V368" s="595"/>
      <c r="W368" s="594">
        <f t="shared" ref="W368" si="395">SUM(X363:X367)</f>
        <v>0</v>
      </c>
      <c r="X368" s="595"/>
      <c r="Y368" s="150">
        <f>SUM(S368:X368)</f>
        <v>0</v>
      </c>
      <c r="Z368" s="594">
        <f>SUM(AA363:AA367)</f>
        <v>0</v>
      </c>
      <c r="AA368" s="595"/>
      <c r="AB368" s="594">
        <f t="shared" ref="AB368" si="396">SUM(AC363:AC367)</f>
        <v>0</v>
      </c>
      <c r="AC368" s="595"/>
      <c r="AD368" s="594">
        <f t="shared" ref="AD368" si="397">SUM(AE363:AE367)</f>
        <v>0</v>
      </c>
      <c r="AE368" s="595"/>
      <c r="AF368" s="150">
        <f>SUM(Z368:AE368)</f>
        <v>0</v>
      </c>
      <c r="AG368" s="594">
        <f>SUM(AH363:AH367)</f>
        <v>0</v>
      </c>
      <c r="AH368" s="595"/>
      <c r="AI368" s="594">
        <f t="shared" ref="AI368" si="398">SUM(AJ363:AJ367)</f>
        <v>0</v>
      </c>
      <c r="AJ368" s="595"/>
      <c r="AK368" s="594">
        <f t="shared" ref="AK368" si="399">SUM(AL363:AL367)</f>
        <v>0</v>
      </c>
      <c r="AL368" s="595"/>
      <c r="AM368" s="150">
        <f>SUM(AG368:AL368)</f>
        <v>0</v>
      </c>
      <c r="AN368" s="594">
        <f>SUM(AO363:AO367)</f>
        <v>0</v>
      </c>
      <c r="AO368" s="595"/>
      <c r="AP368" s="594">
        <f t="shared" ref="AP368" si="400">SUM(AQ363:AQ367)</f>
        <v>0</v>
      </c>
      <c r="AQ368" s="595"/>
      <c r="AR368" s="594">
        <f t="shared" ref="AR368" si="401">SUM(AS363:AS367)</f>
        <v>0</v>
      </c>
      <c r="AS368" s="595"/>
      <c r="AT368" s="150">
        <f>SUM(AN368:AS368)</f>
        <v>0</v>
      </c>
      <c r="AU368" s="594">
        <f>SUM(AV363:AV367)</f>
        <v>0</v>
      </c>
      <c r="AV368" s="595"/>
      <c r="AW368" s="594">
        <f t="shared" ref="AW368" si="402">SUM(AX363:AX367)</f>
        <v>0</v>
      </c>
      <c r="AX368" s="595"/>
      <c r="AY368" s="594">
        <f t="shared" ref="AY368" si="403">SUM(AZ363:AZ367)</f>
        <v>0</v>
      </c>
      <c r="AZ368" s="595"/>
      <c r="BA368" s="150">
        <f>SUM(AU368:AZ368)</f>
        <v>0</v>
      </c>
      <c r="BB368" s="345">
        <f>SUM(BB363:BB367)</f>
        <v>0</v>
      </c>
      <c r="BC368" s="345">
        <f t="shared" ref="BC368:BD368" si="404">SUM(BC363:BC367)</f>
        <v>0</v>
      </c>
      <c r="BD368" s="345">
        <f t="shared" si="404"/>
        <v>0</v>
      </c>
      <c r="BE368" s="345">
        <f t="shared" ref="BE368" si="405">SUM(BB368:BD368)</f>
        <v>0</v>
      </c>
    </row>
    <row r="369" spans="1:58" s="50" customFormat="1" ht="15" customHeight="1">
      <c r="A369" s="450">
        <v>3010</v>
      </c>
      <c r="B369" s="450"/>
      <c r="C369" s="686" t="s">
        <v>458</v>
      </c>
      <c r="D369" s="598"/>
      <c r="E369" s="598"/>
      <c r="F369" s="598"/>
      <c r="G369" s="598"/>
      <c r="H369" s="598"/>
      <c r="I369" s="598"/>
      <c r="J369" s="598"/>
      <c r="K369" s="598"/>
      <c r="L369" s="598"/>
      <c r="M369" s="598"/>
      <c r="N369" s="598"/>
      <c r="O369" s="598"/>
      <c r="P369" s="598"/>
      <c r="Q369" s="598"/>
      <c r="R369" s="687"/>
      <c r="S369" s="160"/>
      <c r="T369" s="128"/>
      <c r="U369" s="160"/>
      <c r="V369" s="128"/>
      <c r="W369" s="160"/>
      <c r="X369" s="128"/>
      <c r="Y369" s="129"/>
      <c r="Z369" s="160"/>
      <c r="AA369" s="128"/>
      <c r="AB369" s="160"/>
      <c r="AC369" s="128"/>
      <c r="AD369" s="160"/>
      <c r="AE369" s="128"/>
      <c r="AF369" s="129"/>
      <c r="AG369" s="160"/>
      <c r="AH369" s="128"/>
      <c r="AI369" s="160"/>
      <c r="AJ369" s="128"/>
      <c r="AK369" s="160"/>
      <c r="AL369" s="128"/>
      <c r="AM369" s="129"/>
      <c r="AN369" s="160"/>
      <c r="AO369" s="128"/>
      <c r="AP369" s="160"/>
      <c r="AQ369" s="128"/>
      <c r="AR369" s="160"/>
      <c r="AS369" s="128"/>
      <c r="AT369" s="129"/>
      <c r="AU369" s="160"/>
      <c r="AV369" s="128"/>
      <c r="AW369" s="160"/>
      <c r="AX369" s="128"/>
      <c r="AY369" s="160"/>
      <c r="AZ369" s="128"/>
      <c r="BA369" s="129"/>
      <c r="BB369" s="346"/>
      <c r="BC369" s="346"/>
      <c r="BD369" s="346"/>
      <c r="BE369" s="343"/>
      <c r="BF369" s="132"/>
    </row>
    <row r="370" spans="1:58" s="50" customFormat="1" ht="15" customHeight="1">
      <c r="A370" s="450"/>
      <c r="B370" s="450"/>
      <c r="C370" s="563"/>
      <c r="D370" s="564"/>
      <c r="E370" s="564"/>
      <c r="F370" s="564"/>
      <c r="G370" s="564"/>
      <c r="H370" s="564"/>
      <c r="I370" s="564"/>
      <c r="J370" s="564"/>
      <c r="K370" s="564"/>
      <c r="L370" s="564"/>
      <c r="M370" s="564"/>
      <c r="N370" s="564"/>
      <c r="O370" s="564"/>
      <c r="P370" s="564"/>
      <c r="Q370" s="564"/>
      <c r="R370" s="565"/>
      <c r="S370" s="589">
        <v>0</v>
      </c>
      <c r="T370" s="565"/>
      <c r="U370" s="589">
        <v>0</v>
      </c>
      <c r="V370" s="565"/>
      <c r="W370" s="589">
        <v>0</v>
      </c>
      <c r="X370" s="565"/>
      <c r="Y370" s="116">
        <f>SUM(S370+U370+W370)</f>
        <v>0</v>
      </c>
      <c r="Z370" s="789">
        <v>0</v>
      </c>
      <c r="AA370" s="790"/>
      <c r="AB370" s="789">
        <v>0</v>
      </c>
      <c r="AC370" s="790"/>
      <c r="AD370" s="789">
        <v>0</v>
      </c>
      <c r="AE370" s="790"/>
      <c r="AF370" s="277">
        <f>SUM(Z370+AB370+AD370)</f>
        <v>0</v>
      </c>
      <c r="AG370" s="779">
        <v>0</v>
      </c>
      <c r="AH370" s="780"/>
      <c r="AI370" s="779">
        <v>0</v>
      </c>
      <c r="AJ370" s="780"/>
      <c r="AK370" s="779">
        <v>0</v>
      </c>
      <c r="AL370" s="780"/>
      <c r="AM370" s="280">
        <f t="shared" ref="AM370:AM373" si="406">SUM(AG370+AI370+AK370)</f>
        <v>0</v>
      </c>
      <c r="AN370" s="783">
        <v>0</v>
      </c>
      <c r="AO370" s="784"/>
      <c r="AP370" s="783">
        <v>0</v>
      </c>
      <c r="AQ370" s="784"/>
      <c r="AR370" s="783">
        <v>0</v>
      </c>
      <c r="AS370" s="784"/>
      <c r="AT370" s="283">
        <f>SUM(AN370+AP370+AR370)</f>
        <v>0</v>
      </c>
      <c r="AU370" s="794">
        <v>0</v>
      </c>
      <c r="AV370" s="795"/>
      <c r="AW370" s="794">
        <v>0</v>
      </c>
      <c r="AX370" s="795"/>
      <c r="AY370" s="794">
        <v>0</v>
      </c>
      <c r="AZ370" s="795"/>
      <c r="BA370" s="398">
        <f t="shared" ref="BA370:BA373" si="407">AV370+AX370+AZ370</f>
        <v>0</v>
      </c>
      <c r="BB370" s="470">
        <f t="shared" ref="BB370:BB373" si="408">T370+AA370+AH370+AO370+AV370</f>
        <v>0</v>
      </c>
      <c r="BC370" s="470">
        <f t="shared" ref="BC370:BC373" si="409">V370+AC370+AJ370+AQ370+AX370</f>
        <v>0</v>
      </c>
      <c r="BD370" s="470">
        <f t="shared" ref="BD370:BD373" si="410">X370+AE370+AL370+AS370+AZ370</f>
        <v>0</v>
      </c>
      <c r="BE370" s="297">
        <f t="shared" ref="BE370:BE373" si="411">SUM(BB370:BD370)</f>
        <v>0</v>
      </c>
      <c r="BF370" s="132"/>
    </row>
    <row r="371" spans="1:58" s="50" customFormat="1" ht="15" customHeight="1">
      <c r="A371" s="450"/>
      <c r="B371" s="450"/>
      <c r="C371" s="563"/>
      <c r="D371" s="564"/>
      <c r="E371" s="564"/>
      <c r="F371" s="564"/>
      <c r="G371" s="564"/>
      <c r="H371" s="564"/>
      <c r="I371" s="564"/>
      <c r="J371" s="564"/>
      <c r="K371" s="564"/>
      <c r="L371" s="564"/>
      <c r="M371" s="564"/>
      <c r="N371" s="564"/>
      <c r="O371" s="564"/>
      <c r="P371" s="564"/>
      <c r="Q371" s="564"/>
      <c r="R371" s="565"/>
      <c r="S371" s="589">
        <v>0</v>
      </c>
      <c r="T371" s="565"/>
      <c r="U371" s="589">
        <v>0</v>
      </c>
      <c r="V371" s="565"/>
      <c r="W371" s="589">
        <v>0</v>
      </c>
      <c r="X371" s="565"/>
      <c r="Y371" s="116">
        <f t="shared" ref="Y371:Y373" si="412">SUM(S371+U371+W371)</f>
        <v>0</v>
      </c>
      <c r="Z371" s="789">
        <v>0</v>
      </c>
      <c r="AA371" s="790"/>
      <c r="AB371" s="789">
        <v>0</v>
      </c>
      <c r="AC371" s="790"/>
      <c r="AD371" s="789">
        <v>0</v>
      </c>
      <c r="AE371" s="790"/>
      <c r="AF371" s="277">
        <f t="shared" ref="AF371:AF373" si="413">SUM(Z371+AB371+AD371)</f>
        <v>0</v>
      </c>
      <c r="AG371" s="779">
        <v>0</v>
      </c>
      <c r="AH371" s="780"/>
      <c r="AI371" s="779">
        <v>0</v>
      </c>
      <c r="AJ371" s="780"/>
      <c r="AK371" s="779">
        <v>0</v>
      </c>
      <c r="AL371" s="780"/>
      <c r="AM371" s="280">
        <f t="shared" si="406"/>
        <v>0</v>
      </c>
      <c r="AN371" s="783">
        <v>0</v>
      </c>
      <c r="AO371" s="784"/>
      <c r="AP371" s="783">
        <v>0</v>
      </c>
      <c r="AQ371" s="784"/>
      <c r="AR371" s="783">
        <v>0</v>
      </c>
      <c r="AS371" s="784"/>
      <c r="AT371" s="283">
        <f t="shared" ref="AT371:AT373" si="414">SUM(AN371+AP371+AR371)</f>
        <v>0</v>
      </c>
      <c r="AU371" s="794">
        <v>0</v>
      </c>
      <c r="AV371" s="795"/>
      <c r="AW371" s="794">
        <v>0</v>
      </c>
      <c r="AX371" s="795"/>
      <c r="AY371" s="794">
        <v>0</v>
      </c>
      <c r="AZ371" s="795"/>
      <c r="BA371" s="398">
        <f t="shared" si="407"/>
        <v>0</v>
      </c>
      <c r="BB371" s="470">
        <f t="shared" si="408"/>
        <v>0</v>
      </c>
      <c r="BC371" s="470">
        <f t="shared" si="409"/>
        <v>0</v>
      </c>
      <c r="BD371" s="470">
        <f t="shared" si="410"/>
        <v>0</v>
      </c>
      <c r="BE371" s="297">
        <f t="shared" si="411"/>
        <v>0</v>
      </c>
      <c r="BF371" s="132"/>
    </row>
    <row r="372" spans="1:58" s="50" customFormat="1" ht="15" customHeight="1">
      <c r="A372" s="450"/>
      <c r="B372" s="450"/>
      <c r="C372" s="563"/>
      <c r="D372" s="564"/>
      <c r="E372" s="564"/>
      <c r="F372" s="564"/>
      <c r="G372" s="564"/>
      <c r="H372" s="564"/>
      <c r="I372" s="564"/>
      <c r="J372" s="564"/>
      <c r="K372" s="564"/>
      <c r="L372" s="564"/>
      <c r="M372" s="564"/>
      <c r="N372" s="564"/>
      <c r="O372" s="564"/>
      <c r="P372" s="564"/>
      <c r="Q372" s="564"/>
      <c r="R372" s="565"/>
      <c r="S372" s="589">
        <v>0</v>
      </c>
      <c r="T372" s="565"/>
      <c r="U372" s="589">
        <v>0</v>
      </c>
      <c r="V372" s="565"/>
      <c r="W372" s="589">
        <v>0</v>
      </c>
      <c r="X372" s="565"/>
      <c r="Y372" s="116">
        <f t="shared" si="412"/>
        <v>0</v>
      </c>
      <c r="Z372" s="789">
        <v>0</v>
      </c>
      <c r="AA372" s="790"/>
      <c r="AB372" s="789">
        <v>0</v>
      </c>
      <c r="AC372" s="790"/>
      <c r="AD372" s="789">
        <v>0</v>
      </c>
      <c r="AE372" s="790"/>
      <c r="AF372" s="277">
        <f t="shared" si="413"/>
        <v>0</v>
      </c>
      <c r="AG372" s="779">
        <v>0</v>
      </c>
      <c r="AH372" s="780"/>
      <c r="AI372" s="779">
        <v>0</v>
      </c>
      <c r="AJ372" s="780"/>
      <c r="AK372" s="779">
        <v>0</v>
      </c>
      <c r="AL372" s="780"/>
      <c r="AM372" s="280">
        <f t="shared" si="406"/>
        <v>0</v>
      </c>
      <c r="AN372" s="783">
        <v>0</v>
      </c>
      <c r="AO372" s="784"/>
      <c r="AP372" s="783">
        <v>0</v>
      </c>
      <c r="AQ372" s="784"/>
      <c r="AR372" s="783">
        <v>0</v>
      </c>
      <c r="AS372" s="784"/>
      <c r="AT372" s="283">
        <f t="shared" si="414"/>
        <v>0</v>
      </c>
      <c r="AU372" s="794">
        <v>0</v>
      </c>
      <c r="AV372" s="795"/>
      <c r="AW372" s="794">
        <v>0</v>
      </c>
      <c r="AX372" s="795"/>
      <c r="AY372" s="794">
        <v>0</v>
      </c>
      <c r="AZ372" s="795"/>
      <c r="BA372" s="398">
        <f t="shared" si="407"/>
        <v>0</v>
      </c>
      <c r="BB372" s="470">
        <f t="shared" si="408"/>
        <v>0</v>
      </c>
      <c r="BC372" s="470">
        <f t="shared" si="409"/>
        <v>0</v>
      </c>
      <c r="BD372" s="470">
        <f t="shared" si="410"/>
        <v>0</v>
      </c>
      <c r="BE372" s="297">
        <f t="shared" si="411"/>
        <v>0</v>
      </c>
      <c r="BF372" s="132"/>
    </row>
    <row r="373" spans="1:58" s="50" customFormat="1" ht="15" customHeight="1">
      <c r="A373" s="450"/>
      <c r="B373" s="450"/>
      <c r="C373" s="591"/>
      <c r="D373" s="564"/>
      <c r="E373" s="564"/>
      <c r="F373" s="564"/>
      <c r="G373" s="564"/>
      <c r="H373" s="564"/>
      <c r="I373" s="564"/>
      <c r="J373" s="564"/>
      <c r="K373" s="564"/>
      <c r="L373" s="564"/>
      <c r="M373" s="564"/>
      <c r="N373" s="564"/>
      <c r="O373" s="564"/>
      <c r="P373" s="564"/>
      <c r="Q373" s="564"/>
      <c r="R373" s="565"/>
      <c r="S373" s="589">
        <v>0</v>
      </c>
      <c r="T373" s="565"/>
      <c r="U373" s="589">
        <v>0</v>
      </c>
      <c r="V373" s="565"/>
      <c r="W373" s="589">
        <v>0</v>
      </c>
      <c r="X373" s="565"/>
      <c r="Y373" s="116">
        <f t="shared" si="412"/>
        <v>0</v>
      </c>
      <c r="Z373" s="789">
        <v>0</v>
      </c>
      <c r="AA373" s="790"/>
      <c r="AB373" s="789">
        <v>0</v>
      </c>
      <c r="AC373" s="790"/>
      <c r="AD373" s="789">
        <v>0</v>
      </c>
      <c r="AE373" s="790"/>
      <c r="AF373" s="277">
        <f t="shared" si="413"/>
        <v>0</v>
      </c>
      <c r="AG373" s="779">
        <v>0</v>
      </c>
      <c r="AH373" s="780"/>
      <c r="AI373" s="779">
        <v>0</v>
      </c>
      <c r="AJ373" s="780"/>
      <c r="AK373" s="779">
        <v>0</v>
      </c>
      <c r="AL373" s="780"/>
      <c r="AM373" s="280">
        <f t="shared" si="406"/>
        <v>0</v>
      </c>
      <c r="AN373" s="783">
        <v>0</v>
      </c>
      <c r="AO373" s="784"/>
      <c r="AP373" s="783">
        <v>0</v>
      </c>
      <c r="AQ373" s="784"/>
      <c r="AR373" s="783">
        <v>0</v>
      </c>
      <c r="AS373" s="784"/>
      <c r="AT373" s="283">
        <f t="shared" si="414"/>
        <v>0</v>
      </c>
      <c r="AU373" s="794">
        <v>0</v>
      </c>
      <c r="AV373" s="795"/>
      <c r="AW373" s="794">
        <v>0</v>
      </c>
      <c r="AX373" s="795"/>
      <c r="AY373" s="794">
        <v>0</v>
      </c>
      <c r="AZ373" s="795"/>
      <c r="BA373" s="398">
        <f t="shared" si="407"/>
        <v>0</v>
      </c>
      <c r="BB373" s="470">
        <f t="shared" si="408"/>
        <v>0</v>
      </c>
      <c r="BC373" s="470">
        <f t="shared" si="409"/>
        <v>0</v>
      </c>
      <c r="BD373" s="470">
        <f t="shared" si="410"/>
        <v>0</v>
      </c>
      <c r="BE373" s="297">
        <f t="shared" si="411"/>
        <v>0</v>
      </c>
      <c r="BF373" s="132"/>
    </row>
    <row r="374" spans="1:58" s="50" customFormat="1" ht="15" customHeight="1">
      <c r="A374" s="450"/>
      <c r="B374" s="450"/>
      <c r="C374" s="566" t="str">
        <f>CONCATENATE("TOTAL ", C369)</f>
        <v xml:space="preserve">TOTAL SIKULIAQ SHIP USE / HAARP FACILITY USE </v>
      </c>
      <c r="D374" s="567"/>
      <c r="E374" s="567"/>
      <c r="F374" s="567"/>
      <c r="G374" s="567"/>
      <c r="H374" s="567"/>
      <c r="I374" s="567"/>
      <c r="J374" s="567"/>
      <c r="K374" s="567"/>
      <c r="L374" s="567"/>
      <c r="M374" s="567"/>
      <c r="N374" s="567"/>
      <c r="O374" s="567"/>
      <c r="P374" s="567"/>
      <c r="Q374" s="567"/>
      <c r="R374" s="568"/>
      <c r="S374" s="594">
        <f>SUM(S370:T373)</f>
        <v>0</v>
      </c>
      <c r="T374" s="595"/>
      <c r="U374" s="594">
        <f>SUM(U370:V373)</f>
        <v>0</v>
      </c>
      <c r="V374" s="595"/>
      <c r="W374" s="594">
        <f t="shared" ref="W374" si="415">SUM(W370:X373)</f>
        <v>0</v>
      </c>
      <c r="X374" s="595"/>
      <c r="Y374" s="150">
        <f>SUM(S374:X374)</f>
        <v>0</v>
      </c>
      <c r="Z374" s="594">
        <f>SUM(Z370:AA373)</f>
        <v>0</v>
      </c>
      <c r="AA374" s="595"/>
      <c r="AB374" s="594">
        <f t="shared" ref="AB374" si="416">SUM(AB370:AC373)</f>
        <v>0</v>
      </c>
      <c r="AC374" s="595"/>
      <c r="AD374" s="594">
        <f t="shared" ref="AD374" si="417">SUM(AD370:AE373)</f>
        <v>0</v>
      </c>
      <c r="AE374" s="595"/>
      <c r="AF374" s="150">
        <f>SUM(Z374:AE374)</f>
        <v>0</v>
      </c>
      <c r="AG374" s="594">
        <f>SUM(AG370:AH373)</f>
        <v>0</v>
      </c>
      <c r="AH374" s="595"/>
      <c r="AI374" s="594">
        <f t="shared" ref="AI374" si="418">SUM(AI370:AJ373)</f>
        <v>0</v>
      </c>
      <c r="AJ374" s="595"/>
      <c r="AK374" s="594">
        <f t="shared" ref="AK374" si="419">SUM(AK370:AL373)</f>
        <v>0</v>
      </c>
      <c r="AL374" s="595"/>
      <c r="AM374" s="150">
        <f>SUM(AG374:AL374)</f>
        <v>0</v>
      </c>
      <c r="AN374" s="594">
        <f>SUM(AN370:AO373)</f>
        <v>0</v>
      </c>
      <c r="AO374" s="595"/>
      <c r="AP374" s="594">
        <f t="shared" ref="AP374" si="420">SUM(AP370:AQ373)</f>
        <v>0</v>
      </c>
      <c r="AQ374" s="595"/>
      <c r="AR374" s="594">
        <f t="shared" ref="AR374" si="421">SUM(AR370:AS373)</f>
        <v>0</v>
      </c>
      <c r="AS374" s="595"/>
      <c r="AT374" s="150">
        <f>SUM(AN374:AS374)</f>
        <v>0</v>
      </c>
      <c r="AU374" s="594">
        <f>SUM(AU370:AV373)</f>
        <v>0</v>
      </c>
      <c r="AV374" s="595"/>
      <c r="AW374" s="594">
        <f t="shared" ref="AW374" si="422">SUM(AW370:AX373)</f>
        <v>0</v>
      </c>
      <c r="AX374" s="595"/>
      <c r="AY374" s="594">
        <f t="shared" ref="AY374" si="423">SUM(AY370:AZ373)</f>
        <v>0</v>
      </c>
      <c r="AZ374" s="595"/>
      <c r="BA374" s="150">
        <f>SUM(AU374:AZ374)</f>
        <v>0</v>
      </c>
      <c r="BB374" s="345">
        <f>SUM(BB370:BB373)</f>
        <v>0</v>
      </c>
      <c r="BC374" s="345">
        <f t="shared" ref="BC374:BD374" si="424">SUM(BC370:BC373)</f>
        <v>0</v>
      </c>
      <c r="BD374" s="345">
        <f t="shared" si="424"/>
        <v>0</v>
      </c>
      <c r="BE374" s="345">
        <f t="shared" ref="BE374:BE375" si="425">SUM(BB374:BD374)</f>
        <v>0</v>
      </c>
      <c r="BF374" s="132"/>
    </row>
    <row r="375" spans="1:58" s="132" customFormat="1" ht="15.75" customHeight="1">
      <c r="A375" s="167"/>
      <c r="B375" s="167"/>
      <c r="C375" s="544" t="s">
        <v>125</v>
      </c>
      <c r="D375" s="545"/>
      <c r="E375" s="545"/>
      <c r="F375" s="545"/>
      <c r="G375" s="545"/>
      <c r="H375" s="545"/>
      <c r="I375" s="545"/>
      <c r="J375" s="545"/>
      <c r="K375" s="545"/>
      <c r="L375" s="545"/>
      <c r="M375" s="545"/>
      <c r="N375" s="545"/>
      <c r="O375" s="545"/>
      <c r="P375" s="545"/>
      <c r="Q375" s="545"/>
      <c r="R375" s="546"/>
      <c r="S375" s="674">
        <f>SUM(S334,S345,S349,S356,S360,S368,S374)</f>
        <v>0</v>
      </c>
      <c r="T375" s="595"/>
      <c r="U375" s="674">
        <f>SUM(U334,U345,U349,U356,U360,U368,U374)</f>
        <v>0</v>
      </c>
      <c r="V375" s="595"/>
      <c r="W375" s="674">
        <f>SUM(W334,W345,W349,W356,W360,W368,W374)</f>
        <v>0</v>
      </c>
      <c r="X375" s="595"/>
      <c r="Y375" s="175">
        <f>SUM(S375:X375)</f>
        <v>0</v>
      </c>
      <c r="Z375" s="674">
        <f>SUM(Z334,Z345,Z349,Z356,Z360,Z368,Z374)</f>
        <v>0</v>
      </c>
      <c r="AA375" s="595"/>
      <c r="AB375" s="674">
        <f>SUM(AB334,AB345,AB349,AB356,AB360,AB368,AB374)</f>
        <v>0</v>
      </c>
      <c r="AC375" s="595"/>
      <c r="AD375" s="674">
        <f>SUM(AD334,AD345,AD349,AD356,AD360,AD368,AD374)</f>
        <v>0</v>
      </c>
      <c r="AE375" s="595"/>
      <c r="AF375" s="175">
        <f>SUM(Z375:AE375)</f>
        <v>0</v>
      </c>
      <c r="AG375" s="674">
        <f>SUM(AG334,AG345,AG349,AG356,AG360,AG368,AG374)</f>
        <v>0</v>
      </c>
      <c r="AH375" s="595"/>
      <c r="AI375" s="674">
        <f>SUM(AI334,AI345,AI349,AI356,AI360,AI368,AI374)</f>
        <v>0</v>
      </c>
      <c r="AJ375" s="595"/>
      <c r="AK375" s="674">
        <f>SUM(AK334,AK345,AK349,AK356,AK360,AK368,AK374)</f>
        <v>0</v>
      </c>
      <c r="AL375" s="595"/>
      <c r="AM375" s="175">
        <f>SUM(AG375:AL375)</f>
        <v>0</v>
      </c>
      <c r="AN375" s="674">
        <f>SUM(AN334,AN345,AN349,AN356,AN360,AN368,AN374)</f>
        <v>0</v>
      </c>
      <c r="AO375" s="595"/>
      <c r="AP375" s="674">
        <f>SUM(AP334,AP345,AP349,AP356,AP360,AP368,AP374)</f>
        <v>0</v>
      </c>
      <c r="AQ375" s="595"/>
      <c r="AR375" s="674">
        <f>SUM(AR334,AR345,AR349,AR356,AR360,AR368,AR374)</f>
        <v>0</v>
      </c>
      <c r="AS375" s="595"/>
      <c r="AT375" s="175">
        <f>SUM(AN375:AS375)</f>
        <v>0</v>
      </c>
      <c r="AU375" s="674">
        <f>SUM(AU334,AU345,AU349,AU356,AU360,AU368,AU374)</f>
        <v>0</v>
      </c>
      <c r="AV375" s="595"/>
      <c r="AW375" s="674">
        <f>SUM(AW334,AW345,AW349,AW356,AW360,AW368,AW374)</f>
        <v>0</v>
      </c>
      <c r="AX375" s="595"/>
      <c r="AY375" s="674">
        <f>SUM(AY334,AY345,AY349,AY356,AY360,AY368,AY374)</f>
        <v>0</v>
      </c>
      <c r="AZ375" s="595"/>
      <c r="BA375" s="175">
        <f>SUM(AU375:AZ375)</f>
        <v>0</v>
      </c>
      <c r="BB375" s="348">
        <f>S375+Z375+AG375+AN375+AU375</f>
        <v>0</v>
      </c>
      <c r="BC375" s="348">
        <f>U375+AB375+AI375+AP375+AW375</f>
        <v>0</v>
      </c>
      <c r="BD375" s="348">
        <f>W375+AD375+AK375+AR375+AY375</f>
        <v>0</v>
      </c>
      <c r="BE375" s="432">
        <f t="shared" si="425"/>
        <v>0</v>
      </c>
    </row>
    <row r="376" spans="1:58" ht="15" customHeight="1">
      <c r="C376" s="847"/>
      <c r="D376" s="576"/>
      <c r="E376" s="576"/>
      <c r="F376" s="576"/>
      <c r="G376" s="576"/>
      <c r="H376" s="576"/>
      <c r="I376" s="576"/>
      <c r="J376" s="576"/>
      <c r="K376" s="576"/>
      <c r="L376" s="576"/>
      <c r="M376" s="576"/>
      <c r="N376" s="576"/>
      <c r="O376" s="576"/>
      <c r="P376" s="576"/>
      <c r="Q376" s="576"/>
      <c r="R376" s="577"/>
      <c r="S376" s="173"/>
      <c r="T376" s="174"/>
      <c r="U376" s="173"/>
      <c r="V376" s="174"/>
      <c r="W376" s="173"/>
      <c r="X376" s="174"/>
      <c r="Y376" s="124"/>
      <c r="Z376" s="173"/>
      <c r="AA376" s="174"/>
      <c r="AB376" s="173"/>
      <c r="AC376" s="174"/>
      <c r="AD376" s="173"/>
      <c r="AE376" s="174"/>
      <c r="AF376" s="124"/>
      <c r="AG376" s="173"/>
      <c r="AH376" s="174"/>
      <c r="AI376" s="173"/>
      <c r="AJ376" s="174"/>
      <c r="AK376" s="173"/>
      <c r="AL376" s="174"/>
      <c r="AM376" s="124"/>
      <c r="AN376" s="173"/>
      <c r="AO376" s="174"/>
      <c r="AP376" s="173"/>
      <c r="AQ376" s="174"/>
      <c r="AR376" s="173"/>
      <c r="AS376" s="174"/>
      <c r="AT376" s="124"/>
      <c r="AU376" s="173"/>
      <c r="AV376" s="174"/>
      <c r="AW376" s="173"/>
      <c r="AX376" s="174"/>
      <c r="AY376" s="173"/>
      <c r="AZ376" s="174"/>
      <c r="BA376" s="124"/>
      <c r="BB376" s="299"/>
      <c r="BC376" s="299"/>
      <c r="BD376" s="299"/>
      <c r="BE376" s="299"/>
      <c r="BF376" s="132"/>
    </row>
    <row r="377" spans="1:58" ht="15" customHeight="1">
      <c r="C377" s="544" t="s">
        <v>126</v>
      </c>
      <c r="D377" s="545"/>
      <c r="E377" s="545"/>
      <c r="F377" s="545"/>
      <c r="G377" s="545"/>
      <c r="H377" s="545"/>
      <c r="I377" s="545"/>
      <c r="J377" s="545"/>
      <c r="K377" s="545"/>
      <c r="L377" s="545"/>
      <c r="M377" s="545"/>
      <c r="N377" s="545"/>
      <c r="O377" s="545"/>
      <c r="P377" s="545"/>
      <c r="Q377" s="545"/>
      <c r="R377" s="546"/>
      <c r="S377" s="648">
        <f>S312+S375</f>
        <v>0</v>
      </c>
      <c r="T377" s="629"/>
      <c r="U377" s="648">
        <f>U312+U375</f>
        <v>0</v>
      </c>
      <c r="V377" s="629"/>
      <c r="W377" s="648">
        <f>W312+W375</f>
        <v>0</v>
      </c>
      <c r="X377" s="629"/>
      <c r="Y377" s="175">
        <f>SUM(S377:X377)</f>
        <v>0</v>
      </c>
      <c r="Z377" s="648">
        <f>Z312+Z375</f>
        <v>0</v>
      </c>
      <c r="AA377" s="629"/>
      <c r="AB377" s="648">
        <f>AB312+AB375</f>
        <v>0</v>
      </c>
      <c r="AC377" s="629"/>
      <c r="AD377" s="648">
        <f>AD312+AD375</f>
        <v>0</v>
      </c>
      <c r="AE377" s="629"/>
      <c r="AF377" s="175">
        <f>SUM(Z377:AE377)</f>
        <v>0</v>
      </c>
      <c r="AG377" s="648">
        <f>AG312+AG375</f>
        <v>0</v>
      </c>
      <c r="AH377" s="629"/>
      <c r="AI377" s="648">
        <f>AI312+AI375</f>
        <v>0</v>
      </c>
      <c r="AJ377" s="629"/>
      <c r="AK377" s="648">
        <f>AK312+AK375</f>
        <v>0</v>
      </c>
      <c r="AL377" s="629"/>
      <c r="AM377" s="175">
        <f>SUM(AG377:AL377)</f>
        <v>0</v>
      </c>
      <c r="AN377" s="648">
        <f>AN312+AN375</f>
        <v>0</v>
      </c>
      <c r="AO377" s="629"/>
      <c r="AP377" s="648">
        <f>AP312+AP375</f>
        <v>0</v>
      </c>
      <c r="AQ377" s="629"/>
      <c r="AR377" s="648">
        <f>AR312+AR375</f>
        <v>0</v>
      </c>
      <c r="AS377" s="629"/>
      <c r="AT377" s="175">
        <f>SUM(AN377:AS377)</f>
        <v>0</v>
      </c>
      <c r="AU377" s="648">
        <f>AU312+AU375</f>
        <v>0</v>
      </c>
      <c r="AV377" s="629"/>
      <c r="AW377" s="648">
        <f>AW312+AW375</f>
        <v>0</v>
      </c>
      <c r="AX377" s="629"/>
      <c r="AY377" s="648">
        <f>AY312+AY375</f>
        <v>0</v>
      </c>
      <c r="AZ377" s="629"/>
      <c r="BA377" s="175">
        <f>SUM(AU377:AZ377)</f>
        <v>0</v>
      </c>
      <c r="BB377" s="348">
        <f>S377+Z377+AG377+AN377+AU377</f>
        <v>0</v>
      </c>
      <c r="BC377" s="348">
        <f>U377+AB377+AI377+AP377+AW377</f>
        <v>0</v>
      </c>
      <c r="BD377" s="348">
        <f>W377+AD377+AK377+AR377+AY377</f>
        <v>0</v>
      </c>
      <c r="BE377" s="432">
        <f t="shared" ref="BE377" si="426">SUM(BB377:BD377)</f>
        <v>0</v>
      </c>
      <c r="BF377" s="132"/>
    </row>
    <row r="378" spans="1:58" ht="15" customHeight="1">
      <c r="C378" s="847"/>
      <c r="D378" s="576"/>
      <c r="E378" s="576"/>
      <c r="F378" s="576"/>
      <c r="G378" s="576"/>
      <c r="H378" s="576"/>
      <c r="I378" s="576"/>
      <c r="J378" s="576"/>
      <c r="K378" s="576"/>
      <c r="L378" s="576"/>
      <c r="M378" s="576"/>
      <c r="N378" s="576"/>
      <c r="O378" s="576"/>
      <c r="P378" s="576"/>
      <c r="Q378" s="576"/>
      <c r="R378" s="577"/>
      <c r="S378" s="303"/>
      <c r="T378" s="433"/>
      <c r="U378" s="303"/>
      <c r="V378" s="433"/>
      <c r="W378" s="303"/>
      <c r="X378" s="433"/>
      <c r="Y378" s="124"/>
      <c r="Z378" s="303"/>
      <c r="AA378" s="433"/>
      <c r="AB378" s="303"/>
      <c r="AC378" s="433"/>
      <c r="AD378" s="303"/>
      <c r="AE378" s="433"/>
      <c r="AF378" s="124"/>
      <c r="AG378" s="303"/>
      <c r="AH378" s="433"/>
      <c r="AI378" s="303"/>
      <c r="AJ378" s="433"/>
      <c r="AK378" s="303"/>
      <c r="AL378" s="433"/>
      <c r="AM378" s="124"/>
      <c r="AN378" s="303"/>
      <c r="AO378" s="433"/>
      <c r="AP378" s="303"/>
      <c r="AQ378" s="433"/>
      <c r="AR378" s="303"/>
      <c r="AS378" s="433"/>
      <c r="AT378" s="124"/>
      <c r="AU378" s="303"/>
      <c r="AV378" s="433"/>
      <c r="AW378" s="303"/>
      <c r="AX378" s="433"/>
      <c r="AY378" s="303"/>
      <c r="AZ378" s="433"/>
      <c r="BA378" s="124"/>
      <c r="BB378" s="299"/>
      <c r="BC378" s="299"/>
      <c r="BD378" s="299"/>
      <c r="BE378" s="299"/>
      <c r="BF378" s="132"/>
    </row>
    <row r="379" spans="1:58" ht="15" customHeight="1">
      <c r="C379" s="544" t="s">
        <v>127</v>
      </c>
      <c r="D379" s="545"/>
      <c r="E379" s="545"/>
      <c r="F379" s="545"/>
      <c r="G379" s="545"/>
      <c r="H379" s="545"/>
      <c r="I379" s="545"/>
      <c r="J379" s="545"/>
      <c r="K379" s="545"/>
      <c r="L379" s="545"/>
      <c r="M379" s="545"/>
      <c r="N379" s="545"/>
      <c r="O379" s="545"/>
      <c r="P379" s="545"/>
      <c r="Q379" s="545"/>
      <c r="R379" s="546"/>
      <c r="S379" s="648">
        <f>S324+S377</f>
        <v>0</v>
      </c>
      <c r="T379" s="629"/>
      <c r="U379" s="648">
        <f>U324+U377</f>
        <v>0</v>
      </c>
      <c r="V379" s="629"/>
      <c r="W379" s="648">
        <f>W324+W377</f>
        <v>0</v>
      </c>
      <c r="X379" s="629"/>
      <c r="Y379" s="175">
        <f>SUM(S379:X379)</f>
        <v>0</v>
      </c>
      <c r="Z379" s="648">
        <f>Z324+Z377</f>
        <v>0</v>
      </c>
      <c r="AA379" s="629"/>
      <c r="AB379" s="648">
        <f>AB324+AB377</f>
        <v>0</v>
      </c>
      <c r="AC379" s="629"/>
      <c r="AD379" s="648">
        <f>AD324+AD377</f>
        <v>0</v>
      </c>
      <c r="AE379" s="629"/>
      <c r="AF379" s="175">
        <f>SUM(Z379:AE379)</f>
        <v>0</v>
      </c>
      <c r="AG379" s="648">
        <f>AG324+AG377</f>
        <v>0</v>
      </c>
      <c r="AH379" s="629"/>
      <c r="AI379" s="648">
        <f>AI324+AI377</f>
        <v>0</v>
      </c>
      <c r="AJ379" s="629"/>
      <c r="AK379" s="648">
        <f>AK324+AK377</f>
        <v>0</v>
      </c>
      <c r="AL379" s="629"/>
      <c r="AM379" s="175">
        <f>SUM(AG379:AL379)</f>
        <v>0</v>
      </c>
      <c r="AN379" s="648">
        <f>AN324+AN377</f>
        <v>0</v>
      </c>
      <c r="AO379" s="629"/>
      <c r="AP379" s="648">
        <f>AP324+AP377</f>
        <v>0</v>
      </c>
      <c r="AQ379" s="629"/>
      <c r="AR379" s="648">
        <f>AR324+AR377</f>
        <v>0</v>
      </c>
      <c r="AS379" s="629"/>
      <c r="AT379" s="175">
        <f>SUM(AN379:AS379)</f>
        <v>0</v>
      </c>
      <c r="AU379" s="648">
        <f>AU324+AU377</f>
        <v>0</v>
      </c>
      <c r="AV379" s="629"/>
      <c r="AW379" s="648">
        <f>AW324+AW377</f>
        <v>0</v>
      </c>
      <c r="AX379" s="629"/>
      <c r="AY379" s="648">
        <f>AY324+AY377</f>
        <v>0</v>
      </c>
      <c r="AZ379" s="629"/>
      <c r="BA379" s="175">
        <f>SUM(AU379:AZ379)</f>
        <v>0</v>
      </c>
      <c r="BB379" s="348">
        <f>S379+Z379+AG379+AN379+AU379</f>
        <v>0</v>
      </c>
      <c r="BC379" s="348">
        <f>U379+AB379+AI379+AP379+AW379</f>
        <v>0</v>
      </c>
      <c r="BD379" s="348">
        <f>W379+AD379+AK379+AR379+AY379</f>
        <v>0</v>
      </c>
      <c r="BE379" s="432">
        <f t="shared" ref="BE379" si="427">SUM(BB379:BD379)</f>
        <v>0</v>
      </c>
      <c r="BF379" s="132"/>
    </row>
    <row r="380" spans="1:58" ht="17.100000000000001" customHeight="1">
      <c r="C380" s="132"/>
      <c r="D380" s="132"/>
      <c r="R380" s="47"/>
      <c r="S380" s="64"/>
      <c r="T380" s="64"/>
      <c r="V380" s="64"/>
      <c r="X380" s="64"/>
      <c r="Z380" s="64"/>
      <c r="AA380" s="64"/>
      <c r="AC380" s="64"/>
      <c r="AE380" s="64"/>
      <c r="AG380" s="64"/>
      <c r="AH380" s="64"/>
      <c r="AJ380" s="64"/>
      <c r="AL380" s="64"/>
      <c r="AN380" s="64"/>
      <c r="AO380" s="64"/>
      <c r="AQ380" s="64"/>
      <c r="AS380" s="64"/>
      <c r="AU380" s="64"/>
      <c r="AV380" s="64"/>
      <c r="AX380" s="64"/>
      <c r="AZ380" s="64"/>
      <c r="BF380" s="46"/>
    </row>
    <row r="381" spans="1:58" ht="17.100000000000001" customHeight="1">
      <c r="R381" s="47"/>
      <c r="S381" s="64"/>
      <c r="T381" s="64"/>
      <c r="V381" s="64"/>
      <c r="X381" s="64"/>
      <c r="Z381" s="64"/>
      <c r="AA381" s="64"/>
      <c r="AC381" s="64"/>
      <c r="AE381" s="64"/>
      <c r="AG381" s="64"/>
      <c r="AH381" s="64"/>
      <c r="AJ381" s="64"/>
      <c r="AL381" s="64"/>
      <c r="AN381" s="64"/>
      <c r="AO381" s="64"/>
      <c r="AQ381" s="64"/>
      <c r="AS381" s="64"/>
      <c r="AU381" s="64"/>
      <c r="AV381" s="64"/>
      <c r="AX381" s="64"/>
      <c r="AZ381" s="64"/>
      <c r="BF381" s="46"/>
    </row>
    <row r="382" spans="1:58" ht="17.100000000000001" customHeight="1">
      <c r="C382" s="73"/>
      <c r="D382" s="73"/>
      <c r="E382" s="73"/>
      <c r="F382" s="73"/>
      <c r="G382" s="73"/>
      <c r="H382" s="73"/>
      <c r="I382" s="73"/>
      <c r="J382" s="73"/>
      <c r="K382" s="73"/>
      <c r="L382" s="73"/>
      <c r="M382" s="73"/>
      <c r="N382" s="73"/>
      <c r="O382" s="73"/>
      <c r="P382" s="73"/>
      <c r="Q382" s="73"/>
      <c r="S382" s="38"/>
      <c r="T382" s="38"/>
      <c r="U382" s="38"/>
      <c r="V382" s="38"/>
      <c r="W382" s="38"/>
      <c r="X382" s="250"/>
      <c r="Y382" s="38"/>
      <c r="Z382" s="38"/>
      <c r="AA382" s="38"/>
      <c r="AB382" s="38"/>
      <c r="AC382" s="38"/>
      <c r="AD382" s="38"/>
      <c r="AE382" s="250"/>
      <c r="AF382" s="38"/>
      <c r="AG382" s="38"/>
      <c r="AH382" s="38"/>
      <c r="AI382" s="38"/>
      <c r="AJ382" s="38"/>
      <c r="AK382" s="38"/>
      <c r="AL382" s="250"/>
      <c r="AM382" s="38"/>
      <c r="AN382" s="38"/>
      <c r="AO382" s="38"/>
      <c r="AP382" s="38"/>
      <c r="AQ382" s="38"/>
      <c r="AR382" s="38"/>
      <c r="AS382" s="250"/>
      <c r="AT382" s="38"/>
      <c r="AU382" s="38"/>
      <c r="AV382" s="38"/>
      <c r="AW382" s="38"/>
      <c r="AX382" s="38"/>
      <c r="AY382" s="38"/>
      <c r="AZ382" s="250"/>
      <c r="BA382" s="38"/>
    </row>
    <row r="383" spans="1:58" ht="17.100000000000001" customHeight="1">
      <c r="C383" s="73"/>
      <c r="D383" s="73"/>
      <c r="E383" s="73"/>
      <c r="F383" s="73"/>
      <c r="G383" s="73"/>
      <c r="H383" s="73"/>
      <c r="I383" s="73"/>
      <c r="J383" s="73"/>
      <c r="K383" s="73"/>
      <c r="L383" s="73"/>
      <c r="M383" s="73"/>
      <c r="N383" s="73"/>
      <c r="O383" s="73"/>
      <c r="P383" s="73"/>
      <c r="Q383" s="73"/>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row>
    <row r="384" spans="1:58" ht="17.100000000000001" customHeight="1">
      <c r="C384" s="73"/>
      <c r="D384" s="73"/>
      <c r="E384" s="73"/>
      <c r="F384" s="73"/>
      <c r="G384" s="73"/>
      <c r="H384" s="73"/>
      <c r="I384" s="73"/>
      <c r="J384" s="73"/>
      <c r="K384" s="73"/>
      <c r="L384" s="73"/>
      <c r="M384" s="73"/>
      <c r="N384" s="73"/>
      <c r="O384" s="73"/>
      <c r="P384" s="73"/>
      <c r="Q384" s="73"/>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row>
    <row r="385" spans="3:53" ht="17.100000000000001" customHeight="1">
      <c r="C385" s="73"/>
      <c r="D385" s="73"/>
      <c r="E385" s="73"/>
      <c r="F385" s="73"/>
      <c r="G385" s="73"/>
      <c r="H385" s="73"/>
      <c r="I385" s="73"/>
      <c r="J385" s="73"/>
      <c r="K385" s="73"/>
      <c r="L385" s="73"/>
      <c r="M385" s="73"/>
      <c r="N385" s="73"/>
      <c r="O385" s="73"/>
      <c r="P385" s="73"/>
      <c r="Q385" s="73"/>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row>
    <row r="386" spans="3:53" ht="17.100000000000001" customHeight="1">
      <c r="C386" s="73"/>
      <c r="D386" s="73"/>
      <c r="E386" s="73"/>
      <c r="F386" s="73"/>
      <c r="G386" s="73"/>
      <c r="H386" s="73"/>
      <c r="I386" s="73"/>
      <c r="J386" s="73"/>
      <c r="K386" s="73"/>
      <c r="L386" s="73"/>
      <c r="M386" s="73"/>
      <c r="N386" s="73"/>
      <c r="O386" s="73"/>
      <c r="P386" s="73"/>
      <c r="Q386" s="73"/>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row>
    <row r="387" spans="3:53" ht="17.100000000000001" customHeight="1">
      <c r="C387" s="73"/>
      <c r="D387" s="73"/>
      <c r="E387" s="73"/>
      <c r="F387" s="73"/>
      <c r="G387" s="73"/>
      <c r="H387" s="73"/>
      <c r="I387" s="73"/>
      <c r="J387" s="73"/>
      <c r="K387" s="73"/>
      <c r="L387" s="73"/>
      <c r="M387" s="73"/>
      <c r="N387" s="73"/>
      <c r="O387" s="73"/>
      <c r="P387" s="73"/>
      <c r="Q387" s="73"/>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row>
    <row r="389" spans="3:53" ht="17.100000000000001" customHeight="1">
      <c r="C389" s="15" t="s">
        <v>122</v>
      </c>
      <c r="D389" s="15"/>
      <c r="E389" s="15"/>
      <c r="F389" s="15"/>
      <c r="G389" s="15"/>
      <c r="H389" s="15"/>
      <c r="I389" s="15"/>
      <c r="J389" s="15"/>
      <c r="K389" s="15"/>
      <c r="L389" s="15"/>
      <c r="M389" s="15"/>
      <c r="N389" s="15"/>
      <c r="O389" s="15"/>
      <c r="P389" s="15"/>
      <c r="Q389" s="15"/>
      <c r="R389" s="251"/>
      <c r="S389" s="251"/>
      <c r="T389" s="251"/>
      <c r="U389" s="251"/>
      <c r="V389" s="251"/>
      <c r="W389" s="251"/>
      <c r="X389" s="251"/>
      <c r="Z389" s="251"/>
      <c r="AA389" s="251"/>
      <c r="AB389" s="251"/>
      <c r="AC389" s="251"/>
      <c r="AD389" s="251"/>
      <c r="AE389" s="251"/>
      <c r="AG389" s="251"/>
      <c r="AH389" s="251"/>
      <c r="AI389" s="251"/>
      <c r="AJ389" s="251"/>
      <c r="AK389" s="251"/>
      <c r="AL389" s="251"/>
      <c r="AN389" s="251"/>
      <c r="AO389" s="251"/>
      <c r="AP389" s="251"/>
      <c r="AQ389" s="251"/>
      <c r="AR389" s="251"/>
      <c r="AS389" s="251"/>
      <c r="AU389" s="251"/>
      <c r="AV389" s="251"/>
      <c r="AW389" s="251"/>
      <c r="AX389" s="251"/>
      <c r="AY389" s="251"/>
      <c r="AZ389" s="251"/>
    </row>
    <row r="390" spans="3:53" ht="17.100000000000001" customHeight="1">
      <c r="C390" s="64" t="s">
        <v>122</v>
      </c>
      <c r="D390" s="64"/>
      <c r="E390" s="64"/>
      <c r="F390" s="64"/>
      <c r="G390" s="64"/>
      <c r="H390" s="64"/>
      <c r="I390" s="64"/>
      <c r="J390" s="64"/>
      <c r="K390" s="64"/>
      <c r="L390" s="64"/>
      <c r="M390" s="64"/>
      <c r="N390" s="64"/>
      <c r="O390" s="64"/>
      <c r="P390" s="64"/>
      <c r="Q390" s="64"/>
      <c r="R390" s="251" t="s">
        <v>122</v>
      </c>
      <c r="S390" s="251" t="s">
        <v>122</v>
      </c>
      <c r="T390" s="251"/>
      <c r="U390" s="251" t="s">
        <v>122</v>
      </c>
      <c r="V390" s="251"/>
      <c r="W390" s="251" t="s">
        <v>122</v>
      </c>
      <c r="X390" s="251"/>
      <c r="Z390" s="251" t="s">
        <v>122</v>
      </c>
      <c r="AA390" s="251"/>
      <c r="AB390" s="251" t="s">
        <v>122</v>
      </c>
      <c r="AC390" s="251"/>
      <c r="AD390" s="251" t="s">
        <v>122</v>
      </c>
      <c r="AE390" s="251"/>
      <c r="AG390" s="251" t="s">
        <v>122</v>
      </c>
      <c r="AH390" s="251"/>
      <c r="AI390" s="251" t="s">
        <v>122</v>
      </c>
      <c r="AJ390" s="251"/>
      <c r="AK390" s="251" t="s">
        <v>122</v>
      </c>
      <c r="AL390" s="251"/>
      <c r="AN390" s="251" t="s">
        <v>122</v>
      </c>
      <c r="AO390" s="251"/>
      <c r="AP390" s="251" t="s">
        <v>122</v>
      </c>
      <c r="AQ390" s="251"/>
      <c r="AR390" s="251" t="s">
        <v>122</v>
      </c>
      <c r="AS390" s="251"/>
      <c r="AU390" s="251" t="s">
        <v>122</v>
      </c>
      <c r="AV390" s="251"/>
      <c r="AW390" s="251" t="s">
        <v>122</v>
      </c>
      <c r="AX390" s="251"/>
      <c r="AY390" s="251" t="s">
        <v>122</v>
      </c>
      <c r="AZ390" s="251"/>
    </row>
    <row r="391" spans="3:53" ht="17.100000000000001" customHeight="1">
      <c r="C391" s="64" t="s">
        <v>122</v>
      </c>
      <c r="D391" s="64"/>
      <c r="E391" s="64"/>
      <c r="F391" s="64"/>
      <c r="G391" s="64"/>
      <c r="H391" s="64"/>
      <c r="I391" s="64"/>
      <c r="J391" s="64"/>
      <c r="K391" s="64"/>
      <c r="L391" s="64"/>
      <c r="M391" s="64"/>
      <c r="N391" s="64"/>
      <c r="O391" s="64"/>
      <c r="P391" s="64"/>
      <c r="Q391" s="64"/>
      <c r="R391" s="251" t="s">
        <v>122</v>
      </c>
      <c r="S391" s="251" t="s">
        <v>122</v>
      </c>
      <c r="T391" s="251"/>
      <c r="U391" s="251" t="s">
        <v>122</v>
      </c>
      <c r="V391" s="251"/>
      <c r="W391" s="251" t="s">
        <v>122</v>
      </c>
      <c r="X391" s="251"/>
      <c r="Z391" s="251" t="s">
        <v>122</v>
      </c>
      <c r="AA391" s="251"/>
      <c r="AB391" s="251" t="s">
        <v>122</v>
      </c>
      <c r="AC391" s="251"/>
      <c r="AD391" s="251" t="s">
        <v>122</v>
      </c>
      <c r="AE391" s="251"/>
      <c r="AG391" s="251" t="s">
        <v>122</v>
      </c>
      <c r="AH391" s="251"/>
      <c r="AI391" s="251" t="s">
        <v>122</v>
      </c>
      <c r="AJ391" s="251"/>
      <c r="AK391" s="251" t="s">
        <v>122</v>
      </c>
      <c r="AL391" s="251"/>
      <c r="AN391" s="251" t="s">
        <v>122</v>
      </c>
      <c r="AO391" s="251"/>
      <c r="AP391" s="251" t="s">
        <v>122</v>
      </c>
      <c r="AQ391" s="251"/>
      <c r="AR391" s="251" t="s">
        <v>122</v>
      </c>
      <c r="AS391" s="251"/>
      <c r="AU391" s="251" t="s">
        <v>122</v>
      </c>
      <c r="AV391" s="251"/>
      <c r="AW391" s="251" t="s">
        <v>122</v>
      </c>
      <c r="AX391" s="251"/>
      <c r="AY391" s="251" t="s">
        <v>122</v>
      </c>
      <c r="AZ391" s="251"/>
    </row>
    <row r="392" spans="3:53" ht="17.100000000000001" customHeight="1">
      <c r="C392" s="64" t="s">
        <v>122</v>
      </c>
      <c r="D392" s="64"/>
      <c r="E392" s="64"/>
      <c r="F392" s="64"/>
      <c r="G392" s="64"/>
      <c r="H392" s="64"/>
      <c r="I392" s="64"/>
      <c r="J392" s="64"/>
      <c r="K392" s="64"/>
      <c r="L392" s="64"/>
      <c r="M392" s="64"/>
      <c r="N392" s="64"/>
      <c r="O392" s="64"/>
      <c r="P392" s="64"/>
      <c r="Q392" s="64"/>
      <c r="R392" s="251"/>
      <c r="S392" s="251"/>
      <c r="T392" s="251"/>
      <c r="U392" s="251"/>
      <c r="V392" s="251"/>
      <c r="W392" s="251" t="s">
        <v>122</v>
      </c>
      <c r="X392" s="251"/>
      <c r="Z392" s="251"/>
      <c r="AA392" s="251"/>
      <c r="AB392" s="251"/>
      <c r="AC392" s="251"/>
      <c r="AD392" s="251" t="s">
        <v>122</v>
      </c>
      <c r="AE392" s="251"/>
      <c r="AG392" s="251"/>
      <c r="AH392" s="251"/>
      <c r="AI392" s="251"/>
      <c r="AJ392" s="251"/>
      <c r="AK392" s="251" t="s">
        <v>122</v>
      </c>
      <c r="AL392" s="251"/>
      <c r="AN392" s="251"/>
      <c r="AO392" s="251"/>
      <c r="AP392" s="251"/>
      <c r="AQ392" s="251"/>
      <c r="AR392" s="251" t="s">
        <v>122</v>
      </c>
      <c r="AS392" s="251"/>
      <c r="AU392" s="251"/>
      <c r="AV392" s="251"/>
      <c r="AW392" s="251"/>
      <c r="AX392" s="251"/>
      <c r="AY392" s="251" t="s">
        <v>122</v>
      </c>
      <c r="AZ392" s="251"/>
    </row>
    <row r="393" spans="3:53" ht="17.100000000000001" customHeight="1">
      <c r="C393" s="64"/>
      <c r="D393" s="64"/>
      <c r="E393" s="64"/>
      <c r="F393" s="64"/>
      <c r="G393" s="64"/>
      <c r="H393" s="64"/>
      <c r="I393" s="64"/>
      <c r="J393" s="64"/>
      <c r="K393" s="64"/>
      <c r="L393" s="64"/>
      <c r="M393" s="64"/>
      <c r="N393" s="64"/>
      <c r="O393" s="64"/>
      <c r="P393" s="64"/>
      <c r="Q393" s="64"/>
      <c r="R393" s="251" t="s">
        <v>122</v>
      </c>
      <c r="S393" s="251" t="s">
        <v>122</v>
      </c>
      <c r="T393" s="251"/>
      <c r="U393" s="251" t="s">
        <v>122</v>
      </c>
      <c r="V393" s="251"/>
      <c r="W393" s="251" t="s">
        <v>122</v>
      </c>
      <c r="X393" s="251"/>
      <c r="Z393" s="251" t="s">
        <v>122</v>
      </c>
      <c r="AA393" s="251"/>
      <c r="AB393" s="251" t="s">
        <v>122</v>
      </c>
      <c r="AC393" s="251"/>
      <c r="AD393" s="251" t="s">
        <v>122</v>
      </c>
      <c r="AE393" s="251"/>
      <c r="AG393" s="251" t="s">
        <v>122</v>
      </c>
      <c r="AH393" s="251"/>
      <c r="AI393" s="251" t="s">
        <v>122</v>
      </c>
      <c r="AJ393" s="251"/>
      <c r="AK393" s="251" t="s">
        <v>122</v>
      </c>
      <c r="AL393" s="251"/>
      <c r="AN393" s="251" t="s">
        <v>122</v>
      </c>
      <c r="AO393" s="251"/>
      <c r="AP393" s="251" t="s">
        <v>122</v>
      </c>
      <c r="AQ393" s="251"/>
      <c r="AR393" s="251" t="s">
        <v>122</v>
      </c>
      <c r="AS393" s="251"/>
      <c r="AU393" s="251" t="s">
        <v>122</v>
      </c>
      <c r="AV393" s="251"/>
      <c r="AW393" s="251" t="s">
        <v>122</v>
      </c>
      <c r="AX393" s="251"/>
      <c r="AY393" s="251" t="s">
        <v>122</v>
      </c>
      <c r="AZ393" s="251"/>
    </row>
  </sheetData>
  <mergeCells count="4617">
    <mergeCell ref="S6:Y6"/>
    <mergeCell ref="S3:X3"/>
    <mergeCell ref="Z6:AF6"/>
    <mergeCell ref="Z3:AE3"/>
    <mergeCell ref="AG6:AM6"/>
    <mergeCell ref="AG3:AL3"/>
    <mergeCell ref="AN6:AT6"/>
    <mergeCell ref="AN3:AS3"/>
    <mergeCell ref="AU6:BA6"/>
    <mergeCell ref="AU3:AZ3"/>
    <mergeCell ref="BB6:BE6"/>
    <mergeCell ref="D1:R1"/>
    <mergeCell ref="C369:R369"/>
    <mergeCell ref="O215:O218"/>
    <mergeCell ref="O245:O248"/>
    <mergeCell ref="O249:O252"/>
    <mergeCell ref="O253:O256"/>
    <mergeCell ref="O257:O260"/>
    <mergeCell ref="O261:O264"/>
    <mergeCell ref="O107:O110"/>
    <mergeCell ref="O111:O114"/>
    <mergeCell ref="O115:O118"/>
    <mergeCell ref="O119:O122"/>
    <mergeCell ref="O123:O126"/>
    <mergeCell ref="O153:O156"/>
    <mergeCell ref="O127:R127"/>
    <mergeCell ref="O157:O160"/>
    <mergeCell ref="O161:O164"/>
    <mergeCell ref="D134:D137"/>
    <mergeCell ref="D138:D141"/>
    <mergeCell ref="D142:D145"/>
    <mergeCell ref="D146:D149"/>
    <mergeCell ref="AU374:AV374"/>
    <mergeCell ref="AW374:AX374"/>
    <mergeCell ref="AY374:AZ374"/>
    <mergeCell ref="C374:R374"/>
    <mergeCell ref="S374:T374"/>
    <mergeCell ref="U374:V374"/>
    <mergeCell ref="W374:X374"/>
    <mergeCell ref="Z374:AA374"/>
    <mergeCell ref="AB374:AC374"/>
    <mergeCell ref="AD374:AE374"/>
    <mergeCell ref="AG374:AH374"/>
    <mergeCell ref="AI374:AJ374"/>
    <mergeCell ref="AK374:AL374"/>
    <mergeCell ref="AN374:AO374"/>
    <mergeCell ref="AP374:AQ374"/>
    <mergeCell ref="AR374:AS374"/>
    <mergeCell ref="AG373:AH373"/>
    <mergeCell ref="AI373:AJ373"/>
    <mergeCell ref="AK373:AL373"/>
    <mergeCell ref="AN373:AO373"/>
    <mergeCell ref="AP373:AQ373"/>
    <mergeCell ref="AU372:AV372"/>
    <mergeCell ref="AW372:AX372"/>
    <mergeCell ref="AY372:AZ372"/>
    <mergeCell ref="C372:R372"/>
    <mergeCell ref="S372:T372"/>
    <mergeCell ref="U372:V372"/>
    <mergeCell ref="W372:X372"/>
    <mergeCell ref="Z372:AA372"/>
    <mergeCell ref="AB372:AC372"/>
    <mergeCell ref="AD372:AE372"/>
    <mergeCell ref="AU373:AV373"/>
    <mergeCell ref="AW373:AX373"/>
    <mergeCell ref="AY373:AZ373"/>
    <mergeCell ref="AU371:AV371"/>
    <mergeCell ref="AW371:AX371"/>
    <mergeCell ref="AY371:AZ371"/>
    <mergeCell ref="C371:R371"/>
    <mergeCell ref="S371:T371"/>
    <mergeCell ref="U371:V371"/>
    <mergeCell ref="W371:X371"/>
    <mergeCell ref="Z371:AA371"/>
    <mergeCell ref="AB371:AC371"/>
    <mergeCell ref="AD371:AE371"/>
    <mergeCell ref="AG371:AH371"/>
    <mergeCell ref="AI371:AJ371"/>
    <mergeCell ref="AK371:AL371"/>
    <mergeCell ref="AN371:AO371"/>
    <mergeCell ref="AP371:AQ371"/>
    <mergeCell ref="AR371:AS371"/>
    <mergeCell ref="AU370:AV370"/>
    <mergeCell ref="AW370:AX370"/>
    <mergeCell ref="AY370:AZ370"/>
    <mergeCell ref="O268:O271"/>
    <mergeCell ref="O272:O275"/>
    <mergeCell ref="O276:O279"/>
    <mergeCell ref="AG347:AH347"/>
    <mergeCell ref="AI347:AJ347"/>
    <mergeCell ref="AK347:AL347"/>
    <mergeCell ref="AG349:AH349"/>
    <mergeCell ref="AI349:AJ349"/>
    <mergeCell ref="AK349:AL349"/>
    <mergeCell ref="AG345:AH345"/>
    <mergeCell ref="AI345:AJ345"/>
    <mergeCell ref="AK345:AL345"/>
    <mergeCell ref="AG344:AH344"/>
    <mergeCell ref="AI344:AJ344"/>
    <mergeCell ref="AK344:AL344"/>
    <mergeCell ref="AI314:AJ314"/>
    <mergeCell ref="Z287:AA287"/>
    <mergeCell ref="O284:O287"/>
    <mergeCell ref="Z283:AA283"/>
    <mergeCell ref="O280:O283"/>
    <mergeCell ref="W291:X291"/>
    <mergeCell ref="AK314:AL314"/>
    <mergeCell ref="AI312:AJ312"/>
    <mergeCell ref="AK312:AL312"/>
    <mergeCell ref="AG332:AH332"/>
    <mergeCell ref="AI332:AJ332"/>
    <mergeCell ref="AG312:AH312"/>
    <mergeCell ref="W293:X293"/>
    <mergeCell ref="S291:T291"/>
    <mergeCell ref="S173:T173"/>
    <mergeCell ref="S182:T182"/>
    <mergeCell ref="U182:V182"/>
    <mergeCell ref="W182:X182"/>
    <mergeCell ref="D153:D156"/>
    <mergeCell ref="D157:D160"/>
    <mergeCell ref="D161:D164"/>
    <mergeCell ref="D165:D168"/>
    <mergeCell ref="D169:D172"/>
    <mergeCell ref="D176:D179"/>
    <mergeCell ref="D180:D183"/>
    <mergeCell ref="D184:D187"/>
    <mergeCell ref="D188:D191"/>
    <mergeCell ref="D192:D195"/>
    <mergeCell ref="D199:D202"/>
    <mergeCell ref="O165:O168"/>
    <mergeCell ref="O169:O172"/>
    <mergeCell ref="O199:O202"/>
    <mergeCell ref="O196:R196"/>
    <mergeCell ref="O176:O179"/>
    <mergeCell ref="O180:O183"/>
    <mergeCell ref="O184:O187"/>
    <mergeCell ref="O188:O191"/>
    <mergeCell ref="O192:O195"/>
    <mergeCell ref="U170:V170"/>
    <mergeCell ref="W170:X170"/>
    <mergeCell ref="S161:T161"/>
    <mergeCell ref="U161:V161"/>
    <mergeCell ref="W161:X161"/>
    <mergeCell ref="S153:T153"/>
    <mergeCell ref="U153:V153"/>
    <mergeCell ref="W153:X153"/>
    <mergeCell ref="E34:O34"/>
    <mergeCell ref="C33:R33"/>
    <mergeCell ref="D203:D206"/>
    <mergeCell ref="D207:D210"/>
    <mergeCell ref="D211:D214"/>
    <mergeCell ref="O92:O95"/>
    <mergeCell ref="O96:O99"/>
    <mergeCell ref="O100:O103"/>
    <mergeCell ref="O226:O229"/>
    <mergeCell ref="S204:T204"/>
    <mergeCell ref="U204:V204"/>
    <mergeCell ref="W204:X204"/>
    <mergeCell ref="O104:R104"/>
    <mergeCell ref="O207:O210"/>
    <mergeCell ref="O211:O214"/>
    <mergeCell ref="S214:T214"/>
    <mergeCell ref="U214:V214"/>
    <mergeCell ref="W214:X214"/>
    <mergeCell ref="U104:V104"/>
    <mergeCell ref="W104:X104"/>
    <mergeCell ref="O81:R81"/>
    <mergeCell ref="S213:T213"/>
    <mergeCell ref="U213:V213"/>
    <mergeCell ref="W213:X213"/>
    <mergeCell ref="S186:T186"/>
    <mergeCell ref="U186:V186"/>
    <mergeCell ref="O203:O206"/>
    <mergeCell ref="O130:O133"/>
    <mergeCell ref="S205:T205"/>
    <mergeCell ref="U205:V205"/>
    <mergeCell ref="W205:X205"/>
    <mergeCell ref="U181:V181"/>
    <mergeCell ref="E105:N105"/>
    <mergeCell ref="E128:N128"/>
    <mergeCell ref="E151:N151"/>
    <mergeCell ref="E174:N174"/>
    <mergeCell ref="E197:N197"/>
    <mergeCell ref="E220:N220"/>
    <mergeCell ref="E243:N243"/>
    <mergeCell ref="E266:N266"/>
    <mergeCell ref="O61:O64"/>
    <mergeCell ref="O65:O68"/>
    <mergeCell ref="O69:O72"/>
    <mergeCell ref="O73:O76"/>
    <mergeCell ref="O77:O80"/>
    <mergeCell ref="O84:O87"/>
    <mergeCell ref="O88:O91"/>
    <mergeCell ref="O238:O241"/>
    <mergeCell ref="O40:R40"/>
    <mergeCell ref="E47:O47"/>
    <mergeCell ref="O173:R173"/>
    <mergeCell ref="O219:R219"/>
    <mergeCell ref="O134:O137"/>
    <mergeCell ref="O138:O141"/>
    <mergeCell ref="O142:O145"/>
    <mergeCell ref="O146:O149"/>
    <mergeCell ref="O265:R265"/>
    <mergeCell ref="D65:D68"/>
    <mergeCell ref="D69:D72"/>
    <mergeCell ref="D73:D76"/>
    <mergeCell ref="D77:D80"/>
    <mergeCell ref="D84:D87"/>
    <mergeCell ref="D88:D91"/>
    <mergeCell ref="D92:D95"/>
    <mergeCell ref="D96:D99"/>
    <mergeCell ref="D100:D103"/>
    <mergeCell ref="D107:D110"/>
    <mergeCell ref="D111:D114"/>
    <mergeCell ref="D115:D118"/>
    <mergeCell ref="D119:D122"/>
    <mergeCell ref="D123:D126"/>
    <mergeCell ref="D130:D133"/>
    <mergeCell ref="O288:R288"/>
    <mergeCell ref="D222:D225"/>
    <mergeCell ref="D226:D229"/>
    <mergeCell ref="D230:D233"/>
    <mergeCell ref="D234:D237"/>
    <mergeCell ref="D238:D241"/>
    <mergeCell ref="D245:D248"/>
    <mergeCell ref="D249:D252"/>
    <mergeCell ref="D253:D256"/>
    <mergeCell ref="D257:D260"/>
    <mergeCell ref="D261:D264"/>
    <mergeCell ref="D268:D271"/>
    <mergeCell ref="D272:D275"/>
    <mergeCell ref="D276:D279"/>
    <mergeCell ref="D280:D283"/>
    <mergeCell ref="D284:D287"/>
    <mergeCell ref="E82:N82"/>
    <mergeCell ref="AW217:AX217"/>
    <mergeCell ref="AY217:AZ217"/>
    <mergeCell ref="S218:T218"/>
    <mergeCell ref="U218:V218"/>
    <mergeCell ref="W218:X218"/>
    <mergeCell ref="Z218:AA218"/>
    <mergeCell ref="AB218:AC218"/>
    <mergeCell ref="AD218:AE218"/>
    <mergeCell ref="AG218:AH218"/>
    <mergeCell ref="AI218:AJ218"/>
    <mergeCell ref="AK218:AL218"/>
    <mergeCell ref="AN218:AO218"/>
    <mergeCell ref="AP218:AQ218"/>
    <mergeCell ref="AR218:AS218"/>
    <mergeCell ref="AU218:AV218"/>
    <mergeCell ref="AW218:AX218"/>
    <mergeCell ref="AY218:AZ218"/>
    <mergeCell ref="AG217:AH217"/>
    <mergeCell ref="AI217:AJ217"/>
    <mergeCell ref="AK217:AL217"/>
    <mergeCell ref="AN217:AO217"/>
    <mergeCell ref="AP217:AQ217"/>
    <mergeCell ref="U291:V291"/>
    <mergeCell ref="W247:X247"/>
    <mergeCell ref="S249:T249"/>
    <mergeCell ref="U249:V249"/>
    <mergeCell ref="W249:X249"/>
    <mergeCell ref="S251:T251"/>
    <mergeCell ref="W314:X314"/>
    <mergeCell ref="AD303:AE303"/>
    <mergeCell ref="S303:T303"/>
    <mergeCell ref="S215:T215"/>
    <mergeCell ref="U215:V215"/>
    <mergeCell ref="W215:X215"/>
    <mergeCell ref="AD291:AE291"/>
    <mergeCell ref="Z247:AA247"/>
    <mergeCell ref="AB247:AC247"/>
    <mergeCell ref="AD247:AE247"/>
    <mergeCell ref="Z249:AA249"/>
    <mergeCell ref="AB249:AC249"/>
    <mergeCell ref="AD249:AE249"/>
    <mergeCell ref="S293:T293"/>
    <mergeCell ref="U293:V293"/>
    <mergeCell ref="AB300:AC300"/>
    <mergeCell ref="U309:V309"/>
    <mergeCell ref="W309:X309"/>
    <mergeCell ref="Z311:AA311"/>
    <mergeCell ref="AB293:AC293"/>
    <mergeCell ref="AD293:AE293"/>
    <mergeCell ref="S270:T270"/>
    <mergeCell ref="U270:V270"/>
    <mergeCell ref="W270:X270"/>
    <mergeCell ref="Z270:AA270"/>
    <mergeCell ref="AB270:AC270"/>
    <mergeCell ref="AG309:AH309"/>
    <mergeCell ref="S236:T236"/>
    <mergeCell ref="U236:V236"/>
    <mergeCell ref="W236:X236"/>
    <mergeCell ref="AG379:AH379"/>
    <mergeCell ref="AI379:AJ379"/>
    <mergeCell ref="AK379:AL379"/>
    <mergeCell ref="AG360:AH360"/>
    <mergeCell ref="AI360:AJ360"/>
    <mergeCell ref="AK360:AL360"/>
    <mergeCell ref="AG368:AH368"/>
    <mergeCell ref="AI368:AJ368"/>
    <mergeCell ref="AK368:AL368"/>
    <mergeCell ref="AG377:AH377"/>
    <mergeCell ref="AI377:AJ377"/>
    <mergeCell ref="AK377:AL377"/>
    <mergeCell ref="AG375:AH375"/>
    <mergeCell ref="AI375:AJ375"/>
    <mergeCell ref="AK375:AL375"/>
    <mergeCell ref="AG358:AH358"/>
    <mergeCell ref="AI358:AJ358"/>
    <mergeCell ref="AK358:AL358"/>
    <mergeCell ref="AG372:AH372"/>
    <mergeCell ref="AI372:AJ372"/>
    <mergeCell ref="AK372:AL372"/>
    <mergeCell ref="AG370:AH370"/>
    <mergeCell ref="AI370:AJ370"/>
    <mergeCell ref="AK370:AL370"/>
    <mergeCell ref="AK329:AL329"/>
    <mergeCell ref="AI329:AJ329"/>
    <mergeCell ref="AG329:AH329"/>
    <mergeCell ref="AI307:AJ307"/>
    <mergeCell ref="AK222:AL222"/>
    <mergeCell ref="AG302:AH302"/>
    <mergeCell ref="AI302:AJ302"/>
    <mergeCell ref="AK302:AL302"/>
    <mergeCell ref="AG305:AH305"/>
    <mergeCell ref="AI305:AJ305"/>
    <mergeCell ref="AK305:AL305"/>
    <mergeCell ref="AG303:AH303"/>
    <mergeCell ref="AI303:AJ303"/>
    <mergeCell ref="AK303:AL303"/>
    <mergeCell ref="AG300:AH300"/>
    <mergeCell ref="AI300:AJ300"/>
    <mergeCell ref="AK300:AL300"/>
    <mergeCell ref="AG298:AH298"/>
    <mergeCell ref="AI298:AJ298"/>
    <mergeCell ref="AK298:AL298"/>
    <mergeCell ref="AI224:AJ224"/>
    <mergeCell ref="AK224:AL224"/>
    <mergeCell ref="AG296:AH296"/>
    <mergeCell ref="AK295:AL295"/>
    <mergeCell ref="AK238:AL238"/>
    <mergeCell ref="AK251:AL251"/>
    <mergeCell ref="AG293:AH293"/>
    <mergeCell ref="AI293:AJ293"/>
    <mergeCell ref="AK293:AL293"/>
    <mergeCell ref="AG291:AH291"/>
    <mergeCell ref="AK307:AL307"/>
    <mergeCell ref="AG247:AH247"/>
    <mergeCell ref="AI247:AJ247"/>
    <mergeCell ref="AK247:AL247"/>
    <mergeCell ref="AG310:AH310"/>
    <mergeCell ref="AG314:AH314"/>
    <mergeCell ref="AK249:AL249"/>
    <mergeCell ref="AI306:AJ306"/>
    <mergeCell ref="AW216:AX216"/>
    <mergeCell ref="AY216:AZ216"/>
    <mergeCell ref="Z217:AA217"/>
    <mergeCell ref="AB217:AC217"/>
    <mergeCell ref="AD217:AE217"/>
    <mergeCell ref="AW215:AX215"/>
    <mergeCell ref="AY215:AZ215"/>
    <mergeCell ref="AG84:AH84"/>
    <mergeCell ref="AI84:AJ84"/>
    <mergeCell ref="AK84:AL84"/>
    <mergeCell ref="AY85:AZ85"/>
    <mergeCell ref="AY101:AZ101"/>
    <mergeCell ref="AU84:AV84"/>
    <mergeCell ref="AW84:AX84"/>
    <mergeCell ref="AY84:AZ84"/>
    <mergeCell ref="AG212:AH212"/>
    <mergeCell ref="AI212:AJ212"/>
    <mergeCell ref="AK212:AL212"/>
    <mergeCell ref="AR100:AS100"/>
    <mergeCell ref="AU100:AV100"/>
    <mergeCell ref="AW100:AX100"/>
    <mergeCell ref="AY100:AZ100"/>
    <mergeCell ref="AG104:AH104"/>
    <mergeCell ref="AI104:AJ104"/>
    <mergeCell ref="AK104:AL104"/>
    <mergeCell ref="Z215:AA215"/>
    <mergeCell ref="AP215:AQ215"/>
    <mergeCell ref="AR215:AS215"/>
    <mergeCell ref="AU215:AV215"/>
    <mergeCell ref="AD215:AE215"/>
    <mergeCell ref="AG215:AH215"/>
    <mergeCell ref="AR217:AS217"/>
    <mergeCell ref="S65:T65"/>
    <mergeCell ref="U65:V65"/>
    <mergeCell ref="W65:X65"/>
    <mergeCell ref="Z65:AA65"/>
    <mergeCell ref="AB65:AC65"/>
    <mergeCell ref="AD65:AE65"/>
    <mergeCell ref="AN65:AO65"/>
    <mergeCell ref="AP65:AQ65"/>
    <mergeCell ref="AR65:AS65"/>
    <mergeCell ref="S98:T98"/>
    <mergeCell ref="U98:V98"/>
    <mergeCell ref="W98:X98"/>
    <mergeCell ref="U86:V86"/>
    <mergeCell ref="W86:X86"/>
    <mergeCell ref="AG86:AH86"/>
    <mergeCell ref="AI86:AJ86"/>
    <mergeCell ref="Z72:AA72"/>
    <mergeCell ref="AB72:AC72"/>
    <mergeCell ref="AN72:AO72"/>
    <mergeCell ref="AP72:AQ72"/>
    <mergeCell ref="AR72:AS72"/>
    <mergeCell ref="AK73:AL73"/>
    <mergeCell ref="AN73:AO73"/>
    <mergeCell ref="AP73:AQ73"/>
    <mergeCell ref="AG65:AH65"/>
    <mergeCell ref="S71:T71"/>
    <mergeCell ref="U71:V71"/>
    <mergeCell ref="W71:X71"/>
    <mergeCell ref="AI65:AJ65"/>
    <mergeCell ref="AK65:AL65"/>
    <mergeCell ref="Z64:AA64"/>
    <mergeCell ref="AB64:AC64"/>
    <mergeCell ref="Z86:AA86"/>
    <mergeCell ref="AB86:AC86"/>
    <mergeCell ref="AD86:AE86"/>
    <mergeCell ref="Z33:AA33"/>
    <mergeCell ref="U33:V33"/>
    <mergeCell ref="AB33:AC33"/>
    <mergeCell ref="AD33:AE33"/>
    <mergeCell ref="AD72:AE72"/>
    <mergeCell ref="AG72:AH72"/>
    <mergeCell ref="AI72:AJ72"/>
    <mergeCell ref="AK72:AL72"/>
    <mergeCell ref="AD74:AE74"/>
    <mergeCell ref="U73:V73"/>
    <mergeCell ref="W73:X73"/>
    <mergeCell ref="Z73:AA73"/>
    <mergeCell ref="AB73:AC73"/>
    <mergeCell ref="AD73:AE73"/>
    <mergeCell ref="AG73:AH73"/>
    <mergeCell ref="AI73:AJ73"/>
    <mergeCell ref="AD61:AE61"/>
    <mergeCell ref="AG57:AH57"/>
    <mergeCell ref="AI57:AJ57"/>
    <mergeCell ref="AK57:AL57"/>
    <mergeCell ref="AK33:AL33"/>
    <mergeCell ref="Z61:AA61"/>
    <mergeCell ref="AB61:AC61"/>
    <mergeCell ref="Z67:AA67"/>
    <mergeCell ref="AD84:AE84"/>
    <mergeCell ref="U84:V84"/>
    <mergeCell ref="W84:X84"/>
    <mergeCell ref="S69:T69"/>
    <mergeCell ref="U69:V69"/>
    <mergeCell ref="W69:X69"/>
    <mergeCell ref="S76:T76"/>
    <mergeCell ref="U76:V76"/>
    <mergeCell ref="W76:X76"/>
    <mergeCell ref="C292:D292"/>
    <mergeCell ref="E292:R292"/>
    <mergeCell ref="Z291:AA291"/>
    <mergeCell ref="Z104:AA104"/>
    <mergeCell ref="AB104:AC104"/>
    <mergeCell ref="S96:T96"/>
    <mergeCell ref="U96:V96"/>
    <mergeCell ref="W96:X96"/>
    <mergeCell ref="S73:T73"/>
    <mergeCell ref="E41:O41"/>
    <mergeCell ref="E42:O42"/>
    <mergeCell ref="Z58:AA58"/>
    <mergeCell ref="AB58:AC58"/>
    <mergeCell ref="AD58:AE58"/>
    <mergeCell ref="S58:T58"/>
    <mergeCell ref="E59:N59"/>
    <mergeCell ref="AK211:AL211"/>
    <mergeCell ref="AK216:AL216"/>
    <mergeCell ref="C293:D293"/>
    <mergeCell ref="S217:T217"/>
    <mergeCell ref="U217:V217"/>
    <mergeCell ref="W217:X217"/>
    <mergeCell ref="S216:T216"/>
    <mergeCell ref="U216:V216"/>
    <mergeCell ref="W216:X216"/>
    <mergeCell ref="Z216:AA216"/>
    <mergeCell ref="AB216:AC216"/>
    <mergeCell ref="O230:O233"/>
    <mergeCell ref="O234:O237"/>
    <mergeCell ref="D215:D218"/>
    <mergeCell ref="O222:O225"/>
    <mergeCell ref="E293:R293"/>
    <mergeCell ref="S206:T206"/>
    <mergeCell ref="U62:V62"/>
    <mergeCell ref="W62:X62"/>
    <mergeCell ref="D61:D64"/>
    <mergeCell ref="Z209:AA209"/>
    <mergeCell ref="AB209:AC209"/>
    <mergeCell ref="S208:T208"/>
    <mergeCell ref="U208:V208"/>
    <mergeCell ref="W208:X208"/>
    <mergeCell ref="Z208:AA208"/>
    <mergeCell ref="AB208:AC208"/>
    <mergeCell ref="Z202:AA202"/>
    <mergeCell ref="AB202:AC202"/>
    <mergeCell ref="AB195:AC195"/>
    <mergeCell ref="Z182:AA182"/>
    <mergeCell ref="AB182:AC182"/>
    <mergeCell ref="W181:X181"/>
    <mergeCell ref="S170:T170"/>
    <mergeCell ref="AI8:AJ8"/>
    <mergeCell ref="S4:T4"/>
    <mergeCell ref="U4:V4"/>
    <mergeCell ref="U58:V58"/>
    <mergeCell ref="W58:X58"/>
    <mergeCell ref="AD57:AE57"/>
    <mergeCell ref="AB57:AC57"/>
    <mergeCell ref="Z57:AA57"/>
    <mergeCell ref="S57:T57"/>
    <mergeCell ref="U57:V57"/>
    <mergeCell ref="W57:X57"/>
    <mergeCell ref="O56:R56"/>
    <mergeCell ref="E48:O48"/>
    <mergeCell ref="E49:O49"/>
    <mergeCell ref="E50:O50"/>
    <mergeCell ref="E51:O51"/>
    <mergeCell ref="E52:O52"/>
    <mergeCell ref="E53:O53"/>
    <mergeCell ref="C57:R57"/>
    <mergeCell ref="C58:R58"/>
    <mergeCell ref="E12:O12"/>
    <mergeCell ref="E19:O19"/>
    <mergeCell ref="E13:O13"/>
    <mergeCell ref="E14:O14"/>
    <mergeCell ref="E15:O15"/>
    <mergeCell ref="E36:O36"/>
    <mergeCell ref="E37:O37"/>
    <mergeCell ref="E38:O38"/>
    <mergeCell ref="E39:O39"/>
    <mergeCell ref="E24:O24"/>
    <mergeCell ref="E25:O25"/>
    <mergeCell ref="E17:R17"/>
    <mergeCell ref="E18:O18"/>
    <mergeCell ref="AN203:AO203"/>
    <mergeCell ref="AP203:AQ203"/>
    <mergeCell ref="AY201:AZ201"/>
    <mergeCell ref="AU204:AV204"/>
    <mergeCell ref="E2:I2"/>
    <mergeCell ref="E3:I3"/>
    <mergeCell ref="E4:I4"/>
    <mergeCell ref="E5:I5"/>
    <mergeCell ref="E6:I6"/>
    <mergeCell ref="E8:I8"/>
    <mergeCell ref="E9:O9"/>
    <mergeCell ref="E10:O10"/>
    <mergeCell ref="E11:O11"/>
    <mergeCell ref="AG61:AH61"/>
    <mergeCell ref="AI61:AJ61"/>
    <mergeCell ref="AK61:AL61"/>
    <mergeCell ref="AG58:AH58"/>
    <mergeCell ref="AI58:AJ58"/>
    <mergeCell ref="AK58:AL58"/>
    <mergeCell ref="S33:T33"/>
    <mergeCell ref="W32:X32"/>
    <mergeCell ref="S187:T187"/>
    <mergeCell ref="U187:V187"/>
    <mergeCell ref="W187:X187"/>
    <mergeCell ref="AB187:AC187"/>
    <mergeCell ref="W186:X186"/>
    <mergeCell ref="Z186:AA186"/>
    <mergeCell ref="Z71:AA71"/>
    <mergeCell ref="AB71:AC71"/>
    <mergeCell ref="AN4:AO4"/>
    <mergeCell ref="AP4:AQ4"/>
    <mergeCell ref="AW211:AX211"/>
    <mergeCell ref="AY210:AZ210"/>
    <mergeCell ref="AW209:AX209"/>
    <mergeCell ref="U32:V32"/>
    <mergeCell ref="S32:T32"/>
    <mergeCell ref="E26:O26"/>
    <mergeCell ref="E27:O27"/>
    <mergeCell ref="O16:R16"/>
    <mergeCell ref="E7:I7"/>
    <mergeCell ref="AG33:AH33"/>
    <mergeCell ref="AI33:AJ33"/>
    <mergeCell ref="AI7:AJ7"/>
    <mergeCell ref="AG204:AH204"/>
    <mergeCell ref="AI204:AJ204"/>
    <mergeCell ref="AN204:AO204"/>
    <mergeCell ref="AP204:AQ204"/>
    <mergeCell ref="AG203:AH203"/>
    <mergeCell ref="AK86:AL86"/>
    <mergeCell ref="AU81:AV81"/>
    <mergeCell ref="AW81:AX81"/>
    <mergeCell ref="AM7:AM8"/>
    <mergeCell ref="AT7:AT8"/>
    <mergeCell ref="AN61:AO61"/>
    <mergeCell ref="AP61:AQ61"/>
    <mergeCell ref="AR61:AS61"/>
    <mergeCell ref="AN58:AO58"/>
    <mergeCell ref="AP58:AQ58"/>
    <mergeCell ref="AR58:AS58"/>
    <mergeCell ref="AN57:AO57"/>
    <mergeCell ref="AP57:AQ57"/>
    <mergeCell ref="AR57:AS57"/>
    <mergeCell ref="AR33:AS33"/>
    <mergeCell ref="AN211:AO211"/>
    <mergeCell ref="Z211:AA211"/>
    <mergeCell ref="AB211:AC211"/>
    <mergeCell ref="S104:T104"/>
    <mergeCell ref="S212:T212"/>
    <mergeCell ref="U212:V212"/>
    <mergeCell ref="W212:X212"/>
    <mergeCell ref="AU209:AV209"/>
    <mergeCell ref="AY86:AZ86"/>
    <mergeCell ref="AN96:AO96"/>
    <mergeCell ref="AP96:AQ96"/>
    <mergeCell ref="AI100:AJ100"/>
    <mergeCell ref="S84:T84"/>
    <mergeCell ref="S81:T81"/>
    <mergeCell ref="U81:V81"/>
    <mergeCell ref="W81:X81"/>
    <mergeCell ref="AY211:AZ211"/>
    <mergeCell ref="AN210:AO210"/>
    <mergeCell ref="AP210:AQ210"/>
    <mergeCell ref="AR210:AS210"/>
    <mergeCell ref="AU210:AV210"/>
    <mergeCell ref="AW210:AX210"/>
    <mergeCell ref="AN202:AO202"/>
    <mergeCell ref="AP202:AQ202"/>
    <mergeCell ref="AN201:AO201"/>
    <mergeCell ref="AP201:AQ201"/>
    <mergeCell ref="AI203:AJ203"/>
    <mergeCell ref="AK203:AL203"/>
    <mergeCell ref="AK204:AL204"/>
    <mergeCell ref="AG96:AH96"/>
    <mergeCell ref="AI96:AJ96"/>
    <mergeCell ref="AU207:AV207"/>
    <mergeCell ref="AU206:AV206"/>
    <mergeCell ref="E20:O20"/>
    <mergeCell ref="E21:O21"/>
    <mergeCell ref="E22:O22"/>
    <mergeCell ref="E23:O23"/>
    <mergeCell ref="E43:O43"/>
    <mergeCell ref="E44:O44"/>
    <mergeCell ref="E45:O45"/>
    <mergeCell ref="E46:O46"/>
    <mergeCell ref="W33:X33"/>
    <mergeCell ref="E35:O35"/>
    <mergeCell ref="O32:R32"/>
    <mergeCell ref="S91:T91"/>
    <mergeCell ref="S72:T72"/>
    <mergeCell ref="U72:V72"/>
    <mergeCell ref="W72:X72"/>
    <mergeCell ref="S67:T67"/>
    <mergeCell ref="U67:V67"/>
    <mergeCell ref="W67:X67"/>
    <mergeCell ref="AK96:AL96"/>
    <mergeCell ref="AG81:AH81"/>
    <mergeCell ref="AI81:AJ81"/>
    <mergeCell ref="AK81:AL81"/>
    <mergeCell ref="U206:V206"/>
    <mergeCell ref="W206:X206"/>
    <mergeCell ref="AB186:AC186"/>
    <mergeCell ref="S181:T181"/>
    <mergeCell ref="AR56:AS56"/>
    <mergeCell ref="S61:T61"/>
    <mergeCell ref="U61:V61"/>
    <mergeCell ref="W61:X61"/>
    <mergeCell ref="W199:X199"/>
    <mergeCell ref="AN216:AO216"/>
    <mergeCell ref="Z213:AA213"/>
    <mergeCell ref="AB213:AC213"/>
    <mergeCell ref="AK213:AL213"/>
    <mergeCell ref="AN225:AO225"/>
    <mergeCell ref="AD237:AE237"/>
    <mergeCell ref="AG237:AH237"/>
    <mergeCell ref="AI237:AJ237"/>
    <mergeCell ref="AK237:AL237"/>
    <mergeCell ref="AN237:AO237"/>
    <mergeCell ref="AN212:AO212"/>
    <mergeCell ref="AP211:AQ211"/>
    <mergeCell ref="AR211:AS211"/>
    <mergeCell ref="AU211:AV211"/>
    <mergeCell ref="Z212:AA212"/>
    <mergeCell ref="AP216:AQ216"/>
    <mergeCell ref="AR216:AS216"/>
    <mergeCell ref="AU216:AV216"/>
    <mergeCell ref="AU217:AV217"/>
    <mergeCell ref="AB215:AC215"/>
    <mergeCell ref="AU222:AV222"/>
    <mergeCell ref="AP225:AQ225"/>
    <mergeCell ref="AU229:AV229"/>
    <mergeCell ref="AD229:AE229"/>
    <mergeCell ref="AG229:AH229"/>
    <mergeCell ref="AI229:AJ229"/>
    <mergeCell ref="AK229:AL229"/>
    <mergeCell ref="AN229:AO229"/>
    <mergeCell ref="AP229:AQ229"/>
    <mergeCell ref="AR213:AS213"/>
    <mergeCell ref="AG211:AH211"/>
    <mergeCell ref="AU224:AV224"/>
    <mergeCell ref="C297:D297"/>
    <mergeCell ref="E297:R297"/>
    <mergeCell ref="AD211:AE211"/>
    <mergeCell ref="AG222:AH222"/>
    <mergeCell ref="AI222:AJ222"/>
    <mergeCell ref="Z214:AA214"/>
    <mergeCell ref="AB214:AC214"/>
    <mergeCell ref="AD214:AE214"/>
    <mergeCell ref="AG214:AH214"/>
    <mergeCell ref="AI214:AJ214"/>
    <mergeCell ref="AI215:AJ215"/>
    <mergeCell ref="C296:D296"/>
    <mergeCell ref="E296:R296"/>
    <mergeCell ref="C294:D294"/>
    <mergeCell ref="E294:R294"/>
    <mergeCell ref="C295:D295"/>
    <mergeCell ref="E295:R295"/>
    <mergeCell ref="Z293:AA293"/>
    <mergeCell ref="AD216:AE216"/>
    <mergeCell ref="AG216:AH216"/>
    <mergeCell ref="AI216:AJ216"/>
    <mergeCell ref="AI211:AJ211"/>
    <mergeCell ref="AI295:AJ295"/>
    <mergeCell ref="AI238:AJ238"/>
    <mergeCell ref="AD251:AE251"/>
    <mergeCell ref="AG251:AH251"/>
    <mergeCell ref="AI251:AJ251"/>
    <mergeCell ref="W254:X254"/>
    <mergeCell ref="U289:V289"/>
    <mergeCell ref="W289:X289"/>
    <mergeCell ref="U290:V290"/>
    <mergeCell ref="W290:X290"/>
    <mergeCell ref="S324:T324"/>
    <mergeCell ref="U324:V324"/>
    <mergeCell ref="AD324:AE324"/>
    <mergeCell ref="AB324:AC324"/>
    <mergeCell ref="Z324:AA324"/>
    <mergeCell ref="E309:R309"/>
    <mergeCell ref="S309:T309"/>
    <mergeCell ref="C300:D300"/>
    <mergeCell ref="E300:R300"/>
    <mergeCell ref="S300:T300"/>
    <mergeCell ref="U300:V300"/>
    <mergeCell ref="C299:D299"/>
    <mergeCell ref="E299:R299"/>
    <mergeCell ref="Z298:AA298"/>
    <mergeCell ref="AB298:AC298"/>
    <mergeCell ref="AD298:AE298"/>
    <mergeCell ref="S298:T298"/>
    <mergeCell ref="U298:V298"/>
    <mergeCell ref="W298:X298"/>
    <mergeCell ref="AB307:AC307"/>
    <mergeCell ref="AD307:AE307"/>
    <mergeCell ref="C308:D308"/>
    <mergeCell ref="E308:R308"/>
    <mergeCell ref="S308:T308"/>
    <mergeCell ref="U308:V308"/>
    <mergeCell ref="W308:X308"/>
    <mergeCell ref="Z308:AA308"/>
    <mergeCell ref="AB308:AC308"/>
    <mergeCell ref="AD308:AE308"/>
    <mergeCell ref="C303:R303"/>
    <mergeCell ref="C310:R310"/>
    <mergeCell ref="AB318:AC318"/>
    <mergeCell ref="A298:A299"/>
    <mergeCell ref="C298:D298"/>
    <mergeCell ref="O302:R302"/>
    <mergeCell ref="S302:T302"/>
    <mergeCell ref="U302:V302"/>
    <mergeCell ref="C318:H318"/>
    <mergeCell ref="I318:Q318"/>
    <mergeCell ref="Z310:AA310"/>
    <mergeCell ref="AB305:AC305"/>
    <mergeCell ref="AD305:AE305"/>
    <mergeCell ref="C305:D305"/>
    <mergeCell ref="E305:R305"/>
    <mergeCell ref="S305:T305"/>
    <mergeCell ref="U305:V305"/>
    <mergeCell ref="W305:X305"/>
    <mergeCell ref="Z303:AA303"/>
    <mergeCell ref="S310:T310"/>
    <mergeCell ref="U310:V310"/>
    <mergeCell ref="W310:X310"/>
    <mergeCell ref="E306:R306"/>
    <mergeCell ref="S306:T306"/>
    <mergeCell ref="U306:V306"/>
    <mergeCell ref="W306:X306"/>
    <mergeCell ref="Z306:AA306"/>
    <mergeCell ref="AB306:AC306"/>
    <mergeCell ref="AD306:AE306"/>
    <mergeCell ref="AB314:AC314"/>
    <mergeCell ref="C314:H314"/>
    <mergeCell ref="C316:H316"/>
    <mergeCell ref="W318:X318"/>
    <mergeCell ref="AD314:AE314"/>
    <mergeCell ref="Z307:AA307"/>
    <mergeCell ref="AD332:AE332"/>
    <mergeCell ref="Z309:AA309"/>
    <mergeCell ref="C304:D304"/>
    <mergeCell ref="E304:R304"/>
    <mergeCell ref="C309:D309"/>
    <mergeCell ref="C306:D306"/>
    <mergeCell ref="W332:X332"/>
    <mergeCell ref="Z332:AA332"/>
    <mergeCell ref="AB331:AC331"/>
    <mergeCell ref="AD331:AE331"/>
    <mergeCell ref="W331:X331"/>
    <mergeCell ref="AB329:AC329"/>
    <mergeCell ref="Z329:AA329"/>
    <mergeCell ref="C325:O325"/>
    <mergeCell ref="Z314:AA314"/>
    <mergeCell ref="I314:Q314"/>
    <mergeCell ref="S314:T314"/>
    <mergeCell ref="U314:V314"/>
    <mergeCell ref="C332:P332"/>
    <mergeCell ref="S332:T332"/>
    <mergeCell ref="U332:V332"/>
    <mergeCell ref="I316:Q316"/>
    <mergeCell ref="C313:R313"/>
    <mergeCell ref="AD312:AE312"/>
    <mergeCell ref="AB310:AC310"/>
    <mergeCell ref="AD310:AE310"/>
    <mergeCell ref="W324:X324"/>
    <mergeCell ref="C311:R311"/>
    <mergeCell ref="S312:T312"/>
    <mergeCell ref="U312:V312"/>
    <mergeCell ref="W312:X312"/>
    <mergeCell ref="C312:R312"/>
    <mergeCell ref="D344:R344"/>
    <mergeCell ref="S344:T344"/>
    <mergeCell ref="AB336:AC336"/>
    <mergeCell ref="AD336:AE336"/>
    <mergeCell ref="AB334:AC334"/>
    <mergeCell ref="AD334:AE334"/>
    <mergeCell ref="C335:R335"/>
    <mergeCell ref="D336:R336"/>
    <mergeCell ref="S336:T336"/>
    <mergeCell ref="U336:V336"/>
    <mergeCell ref="W336:X336"/>
    <mergeCell ref="Z336:AA336"/>
    <mergeCell ref="S334:T334"/>
    <mergeCell ref="U334:V334"/>
    <mergeCell ref="W334:X334"/>
    <mergeCell ref="Z334:AA334"/>
    <mergeCell ref="AB337:AC337"/>
    <mergeCell ref="AD337:AE337"/>
    <mergeCell ref="D338:R338"/>
    <mergeCell ref="D339:R339"/>
    <mergeCell ref="D341:R341"/>
    <mergeCell ref="S338:T338"/>
    <mergeCell ref="U338:V338"/>
    <mergeCell ref="W338:X338"/>
    <mergeCell ref="Z338:AA338"/>
    <mergeCell ref="AB338:AC338"/>
    <mergeCell ref="AD338:AE338"/>
    <mergeCell ref="S339:T339"/>
    <mergeCell ref="U339:V339"/>
    <mergeCell ref="S341:T341"/>
    <mergeCell ref="U341:V341"/>
    <mergeCell ref="W341:X341"/>
    <mergeCell ref="E326:O326"/>
    <mergeCell ref="E327:O327"/>
    <mergeCell ref="O329:R329"/>
    <mergeCell ref="AD329:AE329"/>
    <mergeCell ref="C378:R378"/>
    <mergeCell ref="Z377:AA377"/>
    <mergeCell ref="C376:R376"/>
    <mergeCell ref="S377:T377"/>
    <mergeCell ref="U377:V377"/>
    <mergeCell ref="W377:X377"/>
    <mergeCell ref="AD368:AE368"/>
    <mergeCell ref="S375:T375"/>
    <mergeCell ref="U375:V375"/>
    <mergeCell ref="W375:X375"/>
    <mergeCell ref="AD375:AE375"/>
    <mergeCell ref="AB368:AC368"/>
    <mergeCell ref="S368:T368"/>
    <mergeCell ref="U368:V368"/>
    <mergeCell ref="W368:X368"/>
    <mergeCell ref="C373:R373"/>
    <mergeCell ref="S373:T373"/>
    <mergeCell ref="U373:V373"/>
    <mergeCell ref="W373:X373"/>
    <mergeCell ref="Z373:AA373"/>
    <mergeCell ref="AB373:AC373"/>
    <mergeCell ref="AD373:AE373"/>
    <mergeCell ref="Z331:AA331"/>
    <mergeCell ref="C330:P330"/>
    <mergeCell ref="C331:P331"/>
    <mergeCell ref="S331:T331"/>
    <mergeCell ref="U331:V331"/>
    <mergeCell ref="AB332:AC332"/>
    <mergeCell ref="C377:R377"/>
    <mergeCell ref="C370:R370"/>
    <mergeCell ref="S370:T370"/>
    <mergeCell ref="U370:V370"/>
    <mergeCell ref="W370:X370"/>
    <mergeCell ref="Z370:AA370"/>
    <mergeCell ref="AB370:AC370"/>
    <mergeCell ref="AD370:AE370"/>
    <mergeCell ref="C375:R375"/>
    <mergeCell ref="AD377:AE377"/>
    <mergeCell ref="AD379:AE379"/>
    <mergeCell ref="AB377:AC377"/>
    <mergeCell ref="AB375:AC375"/>
    <mergeCell ref="Z379:AA379"/>
    <mergeCell ref="AB379:AC379"/>
    <mergeCell ref="S379:T379"/>
    <mergeCell ref="U379:V379"/>
    <mergeCell ref="W379:X379"/>
    <mergeCell ref="Z375:AA375"/>
    <mergeCell ref="C379:R379"/>
    <mergeCell ref="AB349:AC349"/>
    <mergeCell ref="AD349:AE349"/>
    <mergeCell ref="AB358:AC358"/>
    <mergeCell ref="AD358:AE358"/>
    <mergeCell ref="S349:T349"/>
    <mergeCell ref="U349:V349"/>
    <mergeCell ref="W349:X349"/>
    <mergeCell ref="Z349:AA349"/>
    <mergeCell ref="S343:T343"/>
    <mergeCell ref="U343:V343"/>
    <mergeCell ref="S356:T356"/>
    <mergeCell ref="U356:V356"/>
    <mergeCell ref="W356:X356"/>
    <mergeCell ref="Z351:AA351"/>
    <mergeCell ref="AB351:AC351"/>
    <mergeCell ref="Z356:AA356"/>
    <mergeCell ref="AB352:AC352"/>
    <mergeCell ref="AD352:AE352"/>
    <mergeCell ref="AD355:AE355"/>
    <mergeCell ref="AB353:AC353"/>
    <mergeCell ref="U348:V348"/>
    <mergeCell ref="W348:X348"/>
    <mergeCell ref="Z344:AA344"/>
    <mergeCell ref="Z341:AA341"/>
    <mergeCell ref="AB341:AC341"/>
    <mergeCell ref="AD341:AE341"/>
    <mergeCell ref="C356:N356"/>
    <mergeCell ref="U344:V344"/>
    <mergeCell ref="W344:X344"/>
    <mergeCell ref="C346:R346"/>
    <mergeCell ref="D347:R347"/>
    <mergeCell ref="S347:T347"/>
    <mergeCell ref="U347:V347"/>
    <mergeCell ref="W347:X347"/>
    <mergeCell ref="AF7:AF8"/>
    <mergeCell ref="AD360:AE360"/>
    <mergeCell ref="S360:T360"/>
    <mergeCell ref="U360:V360"/>
    <mergeCell ref="W360:X360"/>
    <mergeCell ref="S211:T211"/>
    <mergeCell ref="Z204:AA204"/>
    <mergeCell ref="AB204:AC204"/>
    <mergeCell ref="AD204:AE204"/>
    <mergeCell ref="Z203:AA203"/>
    <mergeCell ref="AB203:AC203"/>
    <mergeCell ref="AD203:AE203"/>
    <mergeCell ref="O298:R298"/>
    <mergeCell ref="U190:V190"/>
    <mergeCell ref="W190:X190"/>
    <mergeCell ref="Z190:AA190"/>
    <mergeCell ref="AB190:AC190"/>
    <mergeCell ref="AD344:AE344"/>
    <mergeCell ref="S209:T209"/>
    <mergeCell ref="U209:V209"/>
    <mergeCell ref="W209:X209"/>
    <mergeCell ref="Z368:AA368"/>
    <mergeCell ref="AB360:AC360"/>
    <mergeCell ref="Z360:AA360"/>
    <mergeCell ref="AR206:AS206"/>
    <mergeCell ref="AN207:AO207"/>
    <mergeCell ref="AP207:AQ207"/>
    <mergeCell ref="AR207:AS207"/>
    <mergeCell ref="AG207:AH207"/>
    <mergeCell ref="AI207:AJ207"/>
    <mergeCell ref="AK207:AL207"/>
    <mergeCell ref="AB206:AC206"/>
    <mergeCell ref="AD206:AE206"/>
    <mergeCell ref="AN293:AO293"/>
    <mergeCell ref="AP293:AQ293"/>
    <mergeCell ref="AR293:AS293"/>
    <mergeCell ref="AN297:AO297"/>
    <mergeCell ref="AP297:AQ297"/>
    <mergeCell ref="AK209:AL209"/>
    <mergeCell ref="AN209:AO209"/>
    <mergeCell ref="AP209:AQ209"/>
    <mergeCell ref="Z339:AA339"/>
    <mergeCell ref="AB339:AC339"/>
    <mergeCell ref="AD339:AE339"/>
    <mergeCell ref="Z206:AA206"/>
    <mergeCell ref="AG206:AH206"/>
    <mergeCell ref="AI206:AJ206"/>
    <mergeCell ref="AK206:AL206"/>
    <mergeCell ref="AN206:AO206"/>
    <mergeCell ref="AP206:AQ206"/>
    <mergeCell ref="AD351:AE351"/>
    <mergeCell ref="Z312:AA312"/>
    <mergeCell ref="AB312:AC312"/>
    <mergeCell ref="AD208:AE208"/>
    <mergeCell ref="AG208:AH208"/>
    <mergeCell ref="AI208:AJ208"/>
    <mergeCell ref="AK208:AL208"/>
    <mergeCell ref="AN208:AO208"/>
    <mergeCell ref="AP208:AQ208"/>
    <mergeCell ref="AR208:AS208"/>
    <mergeCell ref="AU208:AV208"/>
    <mergeCell ref="AW208:AX208"/>
    <mergeCell ref="AY208:AZ208"/>
    <mergeCell ref="AD209:AE209"/>
    <mergeCell ref="AG209:AH209"/>
    <mergeCell ref="AI209:AJ209"/>
    <mergeCell ref="AN313:AO313"/>
    <mergeCell ref="AP313:AQ313"/>
    <mergeCell ref="AR313:AS313"/>
    <mergeCell ref="AN358:AO358"/>
    <mergeCell ref="AP358:AQ358"/>
    <mergeCell ref="AN340:AO340"/>
    <mergeCell ref="AP340:AQ340"/>
    <mergeCell ref="AR340:AS340"/>
    <mergeCell ref="AR316:AS316"/>
    <mergeCell ref="AR318:AS318"/>
    <mergeCell ref="AP355:AQ355"/>
    <mergeCell ref="AP314:AQ314"/>
    <mergeCell ref="AN332:AO332"/>
    <mergeCell ref="AP332:AQ332"/>
    <mergeCell ref="AR332:AS332"/>
    <mergeCell ref="AR337:AS337"/>
    <mergeCell ref="AN338:AO338"/>
    <mergeCell ref="AP338:AQ338"/>
    <mergeCell ref="AR338:AS338"/>
    <mergeCell ref="AN368:AO368"/>
    <mergeCell ref="AN347:AO347"/>
    <mergeCell ref="AP344:AQ344"/>
    <mergeCell ref="AR309:AS309"/>
    <mergeCell ref="AR341:AS341"/>
    <mergeCell ref="AN322:AO322"/>
    <mergeCell ref="AP322:AQ322"/>
    <mergeCell ref="AR322:AS322"/>
    <mergeCell ref="AN316:AO316"/>
    <mergeCell ref="AN348:AO348"/>
    <mergeCell ref="AP348:AQ348"/>
    <mergeCell ref="AR348:AS348"/>
    <mergeCell ref="AN339:AO339"/>
    <mergeCell ref="AP339:AQ339"/>
    <mergeCell ref="AR339:AS339"/>
    <mergeCell ref="AN345:AO345"/>
    <mergeCell ref="AP345:AQ345"/>
    <mergeCell ref="AN343:AO343"/>
    <mergeCell ref="AN337:AO337"/>
    <mergeCell ref="AP337:AQ337"/>
    <mergeCell ref="AR329:AS329"/>
    <mergeCell ref="AR314:AS314"/>
    <mergeCell ref="AR324:AS324"/>
    <mergeCell ref="AP324:AQ324"/>
    <mergeCell ref="AN324:AO324"/>
    <mergeCell ref="AP316:AQ316"/>
    <mergeCell ref="AP318:AQ318"/>
    <mergeCell ref="AN303:AO303"/>
    <mergeCell ref="AP303:AQ303"/>
    <mergeCell ref="AR303:AS303"/>
    <mergeCell ref="AN334:AO334"/>
    <mergeCell ref="AP334:AQ334"/>
    <mergeCell ref="AR334:AS334"/>
    <mergeCell ref="AN333:AO333"/>
    <mergeCell ref="AP333:AQ333"/>
    <mergeCell ref="AR333:AS333"/>
    <mergeCell ref="AN312:AO312"/>
    <mergeCell ref="AN336:AO336"/>
    <mergeCell ref="AP336:AQ336"/>
    <mergeCell ref="AR336:AS336"/>
    <mergeCell ref="AN305:AO305"/>
    <mergeCell ref="AP312:AQ312"/>
    <mergeCell ref="AR312:AS312"/>
    <mergeCell ref="AN310:AO310"/>
    <mergeCell ref="AP310:AQ310"/>
    <mergeCell ref="AR310:AS310"/>
    <mergeCell ref="AN379:AO379"/>
    <mergeCell ref="AP379:AQ379"/>
    <mergeCell ref="AR379:AS379"/>
    <mergeCell ref="AN377:AO377"/>
    <mergeCell ref="AP377:AQ377"/>
    <mergeCell ref="AR377:AS377"/>
    <mergeCell ref="AP368:AQ368"/>
    <mergeCell ref="AR368:AS368"/>
    <mergeCell ref="AN360:AO360"/>
    <mergeCell ref="AP360:AQ360"/>
    <mergeCell ref="AR360:AS360"/>
    <mergeCell ref="AR372:AS372"/>
    <mergeCell ref="AR373:AS373"/>
    <mergeCell ref="AN372:AO372"/>
    <mergeCell ref="AP372:AQ372"/>
    <mergeCell ref="AP343:AQ343"/>
    <mergeCell ref="AR343:AS343"/>
    <mergeCell ref="AP347:AQ347"/>
    <mergeCell ref="AR347:AS347"/>
    <mergeCell ref="AR358:AS358"/>
    <mergeCell ref="AN349:AO349"/>
    <mergeCell ref="AP349:AQ349"/>
    <mergeCell ref="AR349:AS349"/>
    <mergeCell ref="AR345:AS345"/>
    <mergeCell ref="AN344:AO344"/>
    <mergeCell ref="AR344:AS344"/>
    <mergeCell ref="AN370:AO370"/>
    <mergeCell ref="AP370:AQ370"/>
    <mergeCell ref="AR370:AS370"/>
    <mergeCell ref="AN375:AO375"/>
    <mergeCell ref="AP375:AQ375"/>
    <mergeCell ref="AR375:AS375"/>
    <mergeCell ref="AG307:AH307"/>
    <mergeCell ref="S295:T295"/>
    <mergeCell ref="U295:V295"/>
    <mergeCell ref="W295:X295"/>
    <mergeCell ref="S210:T210"/>
    <mergeCell ref="U210:V210"/>
    <mergeCell ref="W210:X210"/>
    <mergeCell ref="Z210:AA210"/>
    <mergeCell ref="AB210:AC210"/>
    <mergeCell ref="S240:T240"/>
    <mergeCell ref="S247:T247"/>
    <mergeCell ref="U247:V247"/>
    <mergeCell ref="Z305:AA305"/>
    <mergeCell ref="AB302:AC302"/>
    <mergeCell ref="AD302:AE302"/>
    <mergeCell ref="Z302:AA302"/>
    <mergeCell ref="AD295:AE295"/>
    <mergeCell ref="AG295:AH295"/>
    <mergeCell ref="AD296:AE296"/>
    <mergeCell ref="AB297:AC297"/>
    <mergeCell ref="AD297:AE297"/>
    <mergeCell ref="Z296:AA296"/>
    <mergeCell ref="AB296:AC296"/>
    <mergeCell ref="W238:X238"/>
    <mergeCell ref="Z238:AA238"/>
    <mergeCell ref="AB238:AC238"/>
    <mergeCell ref="AD238:AE238"/>
    <mergeCell ref="AG238:AH238"/>
    <mergeCell ref="U251:V251"/>
    <mergeCell ref="W251:X251"/>
    <mergeCell ref="Z251:AA251"/>
    <mergeCell ref="AB251:AC251"/>
    <mergeCell ref="AP296:AQ296"/>
    <mergeCell ref="AR296:AS296"/>
    <mergeCell ref="AN300:AO300"/>
    <mergeCell ref="AP300:AQ300"/>
    <mergeCell ref="AR300:AS300"/>
    <mergeCell ref="AN298:AO298"/>
    <mergeCell ref="AP222:AQ222"/>
    <mergeCell ref="AR222:AS222"/>
    <mergeCell ref="AR305:AS305"/>
    <mergeCell ref="Y7:Y8"/>
    <mergeCell ref="W211:X211"/>
    <mergeCell ref="Z5:AA5"/>
    <mergeCell ref="AB5:AC5"/>
    <mergeCell ref="S223:T223"/>
    <mergeCell ref="S225:T225"/>
    <mergeCell ref="U225:V225"/>
    <mergeCell ref="S202:T202"/>
    <mergeCell ref="U202:V202"/>
    <mergeCell ref="W40:X40"/>
    <mergeCell ref="U40:V40"/>
    <mergeCell ref="S40:T40"/>
    <mergeCell ref="W202:X202"/>
    <mergeCell ref="S201:T201"/>
    <mergeCell ref="U201:V201"/>
    <mergeCell ref="W201:X201"/>
    <mergeCell ref="S222:T222"/>
    <mergeCell ref="U222:V222"/>
    <mergeCell ref="W222:X222"/>
    <mergeCell ref="Z222:AA222"/>
    <mergeCell ref="AB222:AC222"/>
    <mergeCell ref="S199:T199"/>
    <mergeCell ref="U199:V199"/>
    <mergeCell ref="AD202:AE202"/>
    <mergeCell ref="AG200:AH200"/>
    <mergeCell ref="AI200:AJ200"/>
    <mergeCell ref="AK200:AL200"/>
    <mergeCell ref="Z201:AA201"/>
    <mergeCell ref="AB201:AC201"/>
    <mergeCell ref="AD201:AE201"/>
    <mergeCell ref="AG201:AH201"/>
    <mergeCell ref="AI201:AJ201"/>
    <mergeCell ref="AK201:AL201"/>
    <mergeCell ref="AN196:AO196"/>
    <mergeCell ref="AP196:AQ196"/>
    <mergeCell ref="Z4:AA4"/>
    <mergeCell ref="AB4:AC4"/>
    <mergeCell ref="Z295:AA295"/>
    <mergeCell ref="AB295:AC295"/>
    <mergeCell ref="AN295:AO295"/>
    <mergeCell ref="AP295:AQ295"/>
    <mergeCell ref="AI4:AJ4"/>
    <mergeCell ref="AK4:AL4"/>
    <mergeCell ref="AG5:AH5"/>
    <mergeCell ref="AI5:AJ5"/>
    <mergeCell ref="AK5:AL5"/>
    <mergeCell ref="AP56:AQ56"/>
    <mergeCell ref="AN56:AO56"/>
    <mergeCell ref="AK40:AL40"/>
    <mergeCell ref="AI40:AJ40"/>
    <mergeCell ref="AG40:AH40"/>
    <mergeCell ref="AD40:AE40"/>
    <mergeCell ref="AB40:AC40"/>
    <mergeCell ref="Z40:AA40"/>
    <mergeCell ref="AK56:AL56"/>
    <mergeCell ref="AN296:AO296"/>
    <mergeCell ref="Z199:AA199"/>
    <mergeCell ref="AB199:AC199"/>
    <mergeCell ref="AD199:AE199"/>
    <mergeCell ref="AB188:AC188"/>
    <mergeCell ref="AD188:AE188"/>
    <mergeCell ref="AG188:AH188"/>
    <mergeCell ref="AI188:AJ188"/>
    <mergeCell ref="AK188:AL188"/>
    <mergeCell ref="AR4:AS4"/>
    <mergeCell ref="AN5:AO5"/>
    <mergeCell ref="AP5:AQ5"/>
    <mergeCell ref="AR5:AS5"/>
    <mergeCell ref="S7:T7"/>
    <mergeCell ref="S8:T8"/>
    <mergeCell ref="U7:V7"/>
    <mergeCell ref="U8:V8"/>
    <mergeCell ref="W7:X7"/>
    <mergeCell ref="W8:X8"/>
    <mergeCell ref="Z7:AA7"/>
    <mergeCell ref="Z8:AA8"/>
    <mergeCell ref="AB7:AC7"/>
    <mergeCell ref="AB8:AC8"/>
    <mergeCell ref="AD7:AE7"/>
    <mergeCell ref="AD8:AE8"/>
    <mergeCell ref="AG7:AH7"/>
    <mergeCell ref="AG8:AH8"/>
    <mergeCell ref="AD4:AE4"/>
    <mergeCell ref="AR7:AS7"/>
    <mergeCell ref="AR8:AS8"/>
    <mergeCell ref="AD5:AE5"/>
    <mergeCell ref="AG4:AH4"/>
    <mergeCell ref="W4:X4"/>
    <mergeCell ref="S5:T5"/>
    <mergeCell ref="U5:V5"/>
    <mergeCell ref="W5:X5"/>
    <mergeCell ref="BB7:BB8"/>
    <mergeCell ref="AN314:AO314"/>
    <mergeCell ref="AN294:AO294"/>
    <mergeCell ref="AP294:AQ294"/>
    <mergeCell ref="AR294:AS294"/>
    <mergeCell ref="AN331:AO331"/>
    <mergeCell ref="AP331:AQ331"/>
    <mergeCell ref="Z32:AA32"/>
    <mergeCell ref="W16:X16"/>
    <mergeCell ref="U16:V16"/>
    <mergeCell ref="S16:T16"/>
    <mergeCell ref="W56:X56"/>
    <mergeCell ref="U56:V56"/>
    <mergeCell ref="S56:T56"/>
    <mergeCell ref="AN33:AO33"/>
    <mergeCell ref="AP33:AQ33"/>
    <mergeCell ref="U211:V211"/>
    <mergeCell ref="AN302:AO302"/>
    <mergeCell ref="AP302:AQ302"/>
    <mergeCell ref="AR302:AS302"/>
    <mergeCell ref="AK202:AL202"/>
    <mergeCell ref="AB207:AC207"/>
    <mergeCell ref="AD207:AE207"/>
    <mergeCell ref="W302:X302"/>
    <mergeCell ref="S297:T297"/>
    <mergeCell ref="U297:V297"/>
    <mergeCell ref="W297:X297"/>
    <mergeCell ref="Z297:AA297"/>
    <mergeCell ref="BD7:BD8"/>
    <mergeCell ref="BE7:BE8"/>
    <mergeCell ref="D54:P54"/>
    <mergeCell ref="D55:P55"/>
    <mergeCell ref="C362:D362"/>
    <mergeCell ref="C363:D363"/>
    <mergeCell ref="C364:D364"/>
    <mergeCell ref="C365:D365"/>
    <mergeCell ref="C366:D366"/>
    <mergeCell ref="C367:D367"/>
    <mergeCell ref="E362:G362"/>
    <mergeCell ref="H362:O362"/>
    <mergeCell ref="E363:G363"/>
    <mergeCell ref="E364:G364"/>
    <mergeCell ref="E365:G365"/>
    <mergeCell ref="E366:G366"/>
    <mergeCell ref="E367:G367"/>
    <mergeCell ref="H363:O363"/>
    <mergeCell ref="H364:O364"/>
    <mergeCell ref="H365:O365"/>
    <mergeCell ref="H366:O366"/>
    <mergeCell ref="H367:O367"/>
    <mergeCell ref="AK7:AL7"/>
    <mergeCell ref="AK8:AL8"/>
    <mergeCell ref="AN7:AO7"/>
    <mergeCell ref="AN8:AO8"/>
    <mergeCell ref="AP7:AQ7"/>
    <mergeCell ref="AP8:AQ8"/>
    <mergeCell ref="S207:T207"/>
    <mergeCell ref="U207:V207"/>
    <mergeCell ref="W207:X207"/>
    <mergeCell ref="Z207:AA207"/>
    <mergeCell ref="AR16:AS16"/>
    <mergeCell ref="AP16:AQ16"/>
    <mergeCell ref="AN16:AO16"/>
    <mergeCell ref="AK16:AL16"/>
    <mergeCell ref="AI16:AJ16"/>
    <mergeCell ref="AG16:AH16"/>
    <mergeCell ref="AD16:AE16"/>
    <mergeCell ref="AB16:AC16"/>
    <mergeCell ref="Z16:AA16"/>
    <mergeCell ref="AR32:AS32"/>
    <mergeCell ref="AP32:AQ32"/>
    <mergeCell ref="AN32:AO32"/>
    <mergeCell ref="AK32:AL32"/>
    <mergeCell ref="AI32:AJ32"/>
    <mergeCell ref="AG32:AH32"/>
    <mergeCell ref="AD32:AE32"/>
    <mergeCell ref="AB32:AC32"/>
    <mergeCell ref="AI56:AJ56"/>
    <mergeCell ref="AG56:AH56"/>
    <mergeCell ref="AD56:AE56"/>
    <mergeCell ref="AB56:AC56"/>
    <mergeCell ref="Z56:AA56"/>
    <mergeCell ref="AR40:AS40"/>
    <mergeCell ref="AR331:AS331"/>
    <mergeCell ref="W329:X329"/>
    <mergeCell ref="U329:V329"/>
    <mergeCell ref="S329:T329"/>
    <mergeCell ref="S296:T296"/>
    <mergeCell ref="U296:V296"/>
    <mergeCell ref="W296:X296"/>
    <mergeCell ref="S294:T294"/>
    <mergeCell ref="U294:V294"/>
    <mergeCell ref="AB309:AC309"/>
    <mergeCell ref="AD309:AE309"/>
    <mergeCell ref="AR204:AS204"/>
    <mergeCell ref="S203:T203"/>
    <mergeCell ref="U203:V203"/>
    <mergeCell ref="W203:X203"/>
    <mergeCell ref="AR223:AS223"/>
    <mergeCell ref="AP308:AQ308"/>
    <mergeCell ref="AR308:AS308"/>
    <mergeCell ref="AR307:AS307"/>
    <mergeCell ref="AK309:AL309"/>
    <mergeCell ref="AN309:AO309"/>
    <mergeCell ref="Z205:AA205"/>
    <mergeCell ref="AB205:AC205"/>
    <mergeCell ref="AD205:AE205"/>
    <mergeCell ref="AG205:AH205"/>
    <mergeCell ref="AI205:AJ205"/>
    <mergeCell ref="AK205:AL205"/>
    <mergeCell ref="AP205:AQ205"/>
    <mergeCell ref="AP298:AQ298"/>
    <mergeCell ref="AR298:AS298"/>
    <mergeCell ref="AP305:AQ305"/>
    <mergeCell ref="AP309:AQ309"/>
    <mergeCell ref="AY300:AZ300"/>
    <mergeCell ref="AY228:AZ228"/>
    <mergeCell ref="AU291:AV291"/>
    <mergeCell ref="AW233:AX233"/>
    <mergeCell ref="AY233:AZ233"/>
    <mergeCell ref="AW232:AX232"/>
    <mergeCell ref="AY232:AZ232"/>
    <mergeCell ref="AU234:AV234"/>
    <mergeCell ref="AU225:AV225"/>
    <mergeCell ref="AW225:AX225"/>
    <mergeCell ref="AY225:AZ225"/>
    <mergeCell ref="AR224:AS224"/>
    <mergeCell ref="AU298:AV298"/>
    <mergeCell ref="AW298:AX298"/>
    <mergeCell ref="AY298:AZ298"/>
    <mergeCell ref="AU205:AV205"/>
    <mergeCell ref="AW205:AX205"/>
    <mergeCell ref="AY205:AZ205"/>
    <mergeCell ref="AW206:AX206"/>
    <mergeCell ref="AY206:AZ206"/>
    <mergeCell ref="AR209:AS209"/>
    <mergeCell ref="AW227:AX227"/>
    <mergeCell ref="AY227:AZ227"/>
    <mergeCell ref="AW229:AX229"/>
    <mergeCell ref="AR297:AS297"/>
    <mergeCell ref="AR295:AS295"/>
    <mergeCell ref="AY213:AZ213"/>
    <mergeCell ref="AR214:AS214"/>
    <mergeCell ref="AU214:AV214"/>
    <mergeCell ref="AW214:AX214"/>
    <mergeCell ref="AY214:AZ214"/>
    <mergeCell ref="AU213:AV213"/>
    <mergeCell ref="AY193:AZ193"/>
    <mergeCell ref="AU188:AV188"/>
    <mergeCell ref="AW188:AX188"/>
    <mergeCell ref="AY188:AZ188"/>
    <mergeCell ref="AU199:AV199"/>
    <mergeCell ref="AW199:AX199"/>
    <mergeCell ref="AY199:AZ199"/>
    <mergeCell ref="AU212:AV212"/>
    <mergeCell ref="AW212:AX212"/>
    <mergeCell ref="AY224:AZ224"/>
    <mergeCell ref="AU200:AV200"/>
    <mergeCell ref="AW200:AX200"/>
    <mergeCell ref="AY200:AZ200"/>
    <mergeCell ref="AY204:AZ204"/>
    <mergeCell ref="AW207:AX207"/>
    <mergeCell ref="AY207:AZ207"/>
    <mergeCell ref="AU219:AV219"/>
    <mergeCell ref="AW219:AX219"/>
    <mergeCell ref="AY219:AZ219"/>
    <mergeCell ref="AU201:AV201"/>
    <mergeCell ref="AY196:AZ196"/>
    <mergeCell ref="AY212:AZ212"/>
    <mergeCell ref="AY222:AZ222"/>
    <mergeCell ref="AU223:AV223"/>
    <mergeCell ref="AW223:AX223"/>
    <mergeCell ref="AY223:AZ223"/>
    <mergeCell ref="AW224:AX224"/>
    <mergeCell ref="AY194:AZ194"/>
    <mergeCell ref="AY189:AZ189"/>
    <mergeCell ref="AW204:AX204"/>
    <mergeCell ref="AY202:AZ202"/>
    <mergeCell ref="AR195:AS195"/>
    <mergeCell ref="AU195:AV195"/>
    <mergeCell ref="AY229:AZ229"/>
    <mergeCell ref="AW228:AX228"/>
    <mergeCell ref="AR203:AS203"/>
    <mergeCell ref="AU203:AV203"/>
    <mergeCell ref="AW203:AX203"/>
    <mergeCell ref="AY203:AZ203"/>
    <mergeCell ref="AD222:AE222"/>
    <mergeCell ref="AN213:AO213"/>
    <mergeCell ref="AB212:AC212"/>
    <mergeCell ref="AD212:AE212"/>
    <mergeCell ref="AD210:AE210"/>
    <mergeCell ref="AG210:AH210"/>
    <mergeCell ref="AI210:AJ210"/>
    <mergeCell ref="AP214:AQ214"/>
    <mergeCell ref="AW213:AX213"/>
    <mergeCell ref="AP213:AQ213"/>
    <mergeCell ref="AK210:AL210"/>
    <mergeCell ref="AG202:AH202"/>
    <mergeCell ref="AY195:AZ195"/>
    <mergeCell ref="AG219:AH219"/>
    <mergeCell ref="AR219:AS219"/>
    <mergeCell ref="AU226:AV226"/>
    <mergeCell ref="AW226:AX226"/>
    <mergeCell ref="AB200:AC200"/>
    <mergeCell ref="AN200:AO200"/>
    <mergeCell ref="AR205:AS205"/>
    <mergeCell ref="AD213:AE213"/>
    <mergeCell ref="AG213:AH213"/>
    <mergeCell ref="AY209:AZ209"/>
    <mergeCell ref="AN215:AO215"/>
    <mergeCell ref="AU294:AV294"/>
    <mergeCell ref="AW294:AX294"/>
    <mergeCell ref="AY294:AZ294"/>
    <mergeCell ref="AU295:AV295"/>
    <mergeCell ref="AW295:AX295"/>
    <mergeCell ref="AY295:AZ295"/>
    <mergeCell ref="S196:T196"/>
    <mergeCell ref="U196:V196"/>
    <mergeCell ref="W196:X196"/>
    <mergeCell ref="Z196:AA196"/>
    <mergeCell ref="AB196:AC196"/>
    <mergeCell ref="AD196:AE196"/>
    <mergeCell ref="AG196:AH196"/>
    <mergeCell ref="AI196:AJ196"/>
    <mergeCell ref="AW222:AX222"/>
    <mergeCell ref="AR202:AS202"/>
    <mergeCell ref="AU202:AV202"/>
    <mergeCell ref="AW202:AX202"/>
    <mergeCell ref="AK196:AL196"/>
    <mergeCell ref="AI202:AJ202"/>
    <mergeCell ref="AN199:AO199"/>
    <mergeCell ref="AP199:AQ199"/>
    <mergeCell ref="AR199:AS199"/>
    <mergeCell ref="AP200:AQ200"/>
    <mergeCell ref="AN219:AO219"/>
    <mergeCell ref="AP219:AQ219"/>
    <mergeCell ref="AR201:AS201"/>
    <mergeCell ref="AG199:AH199"/>
    <mergeCell ref="AI199:AJ199"/>
    <mergeCell ref="AK199:AL199"/>
    <mergeCell ref="AD200:AE200"/>
    <mergeCell ref="AW185:AX185"/>
    <mergeCell ref="AY185:AZ185"/>
    <mergeCell ref="AW193:AX193"/>
    <mergeCell ref="AW191:AX191"/>
    <mergeCell ref="AY191:AZ191"/>
    <mergeCell ref="AY186:AZ186"/>
    <mergeCell ref="AD195:AE195"/>
    <mergeCell ref="AG195:AH195"/>
    <mergeCell ref="AI195:AJ195"/>
    <mergeCell ref="AK195:AL195"/>
    <mergeCell ref="AN195:AO195"/>
    <mergeCell ref="AP195:AQ195"/>
    <mergeCell ref="AP190:AQ190"/>
    <mergeCell ref="AU194:AV194"/>
    <mergeCell ref="AW194:AX194"/>
    <mergeCell ref="AR200:AS200"/>
    <mergeCell ref="AI189:AJ189"/>
    <mergeCell ref="AK189:AL189"/>
    <mergeCell ref="AN189:AO189"/>
    <mergeCell ref="AP189:AQ189"/>
    <mergeCell ref="AR189:AS189"/>
    <mergeCell ref="AW189:AX189"/>
    <mergeCell ref="AI190:AJ190"/>
    <mergeCell ref="AK190:AL190"/>
    <mergeCell ref="AN190:AO190"/>
    <mergeCell ref="AW195:AX195"/>
    <mergeCell ref="AR196:AS196"/>
    <mergeCell ref="AP40:AQ40"/>
    <mergeCell ref="AN40:AO40"/>
    <mergeCell ref="AN84:AO84"/>
    <mergeCell ref="AP84:AQ84"/>
    <mergeCell ref="AR84:AS84"/>
    <mergeCell ref="AN81:AO81"/>
    <mergeCell ref="AP81:AQ81"/>
    <mergeCell ref="AR81:AS81"/>
    <mergeCell ref="AN193:AO193"/>
    <mergeCell ref="AP193:AQ193"/>
    <mergeCell ref="AR193:AS193"/>
    <mergeCell ref="AR194:AS194"/>
    <mergeCell ref="AN181:AO181"/>
    <mergeCell ref="AP181:AQ181"/>
    <mergeCell ref="AR181:AS181"/>
    <mergeCell ref="AU58:AV58"/>
    <mergeCell ref="AR185:AS185"/>
    <mergeCell ref="AU185:AV185"/>
    <mergeCell ref="AU189:AV189"/>
    <mergeCell ref="AU193:AV193"/>
    <mergeCell ref="AU191:AV191"/>
    <mergeCell ref="AR190:AS190"/>
    <mergeCell ref="AR188:AS188"/>
    <mergeCell ref="AN192:AO192"/>
    <mergeCell ref="AP192:AQ192"/>
    <mergeCell ref="AP185:AQ185"/>
    <mergeCell ref="AR180:AS180"/>
    <mergeCell ref="AU180:AV180"/>
    <mergeCell ref="AU179:AV179"/>
    <mergeCell ref="AN177:AO177"/>
    <mergeCell ref="AP177:AQ177"/>
    <mergeCell ref="AP173:AQ173"/>
    <mergeCell ref="AW58:AX58"/>
    <mergeCell ref="AY58:AZ58"/>
    <mergeCell ref="AU61:AV61"/>
    <mergeCell ref="AW61:AX61"/>
    <mergeCell ref="AY61:AZ61"/>
    <mergeCell ref="AN104:AO104"/>
    <mergeCell ref="AP104:AQ104"/>
    <mergeCell ref="AR104:AS104"/>
    <mergeCell ref="AN86:AO86"/>
    <mergeCell ref="AP86:AQ86"/>
    <mergeCell ref="AR86:AS86"/>
    <mergeCell ref="AU104:AV104"/>
    <mergeCell ref="AW104:AX104"/>
    <mergeCell ref="AY104:AZ104"/>
    <mergeCell ref="AP100:AQ100"/>
    <mergeCell ref="AW57:AX57"/>
    <mergeCell ref="AY57:AZ57"/>
    <mergeCell ref="AU86:AV86"/>
    <mergeCell ref="AW86:AX86"/>
    <mergeCell ref="AY62:AZ62"/>
    <mergeCell ref="AY68:AZ68"/>
    <mergeCell ref="AW67:AX67"/>
    <mergeCell ref="AY67:AZ67"/>
    <mergeCell ref="AU66:AV66"/>
    <mergeCell ref="AW66:AX66"/>
    <mergeCell ref="AY66:AZ66"/>
    <mergeCell ref="AN70:AO70"/>
    <mergeCell ref="AP70:AQ70"/>
    <mergeCell ref="AR70:AS70"/>
    <mergeCell ref="AU70:AV70"/>
    <mergeCell ref="AW70:AX70"/>
    <mergeCell ref="AY70:AZ70"/>
    <mergeCell ref="BA7:BA8"/>
    <mergeCell ref="AU8:AV8"/>
    <mergeCell ref="AW8:AX8"/>
    <mergeCell ref="AY8:AZ8"/>
    <mergeCell ref="AU33:AV33"/>
    <mergeCell ref="AP191:AQ191"/>
    <mergeCell ref="AP183:AQ183"/>
    <mergeCell ref="AK184:AL184"/>
    <mergeCell ref="AN184:AO184"/>
    <mergeCell ref="AP184:AQ184"/>
    <mergeCell ref="AG181:AH181"/>
    <mergeCell ref="AI181:AJ181"/>
    <mergeCell ref="AK181:AL181"/>
    <mergeCell ref="AU4:AV4"/>
    <mergeCell ref="AW4:AX4"/>
    <mergeCell ref="AY4:AZ4"/>
    <mergeCell ref="AU5:AV5"/>
    <mergeCell ref="AW5:AX5"/>
    <mergeCell ref="AY5:AZ5"/>
    <mergeCell ref="AW7:AX7"/>
    <mergeCell ref="AR191:AS191"/>
    <mergeCell ref="AU190:AV190"/>
    <mergeCell ref="AW190:AX190"/>
    <mergeCell ref="AY190:AZ190"/>
    <mergeCell ref="AU187:AV187"/>
    <mergeCell ref="AW187:AX187"/>
    <mergeCell ref="AY187:AZ187"/>
    <mergeCell ref="AU186:AV186"/>
    <mergeCell ref="AW186:AX186"/>
    <mergeCell ref="AR183:AS183"/>
    <mergeCell ref="AW181:AX181"/>
    <mergeCell ref="AW33:AX33"/>
    <mergeCell ref="AY33:AZ33"/>
    <mergeCell ref="AU16:AV16"/>
    <mergeCell ref="AW16:AX16"/>
    <mergeCell ref="AY16:AZ16"/>
    <mergeCell ref="AU32:AV32"/>
    <mergeCell ref="AW32:AX32"/>
    <mergeCell ref="AY32:AZ32"/>
    <mergeCell ref="BC7:BC8"/>
    <mergeCell ref="S193:T193"/>
    <mergeCell ref="U193:V193"/>
    <mergeCell ref="W193:X193"/>
    <mergeCell ref="Z193:AA193"/>
    <mergeCell ref="AB193:AC193"/>
    <mergeCell ref="AD193:AE193"/>
    <mergeCell ref="AG193:AH193"/>
    <mergeCell ref="AI193:AJ193"/>
    <mergeCell ref="AK193:AL193"/>
    <mergeCell ref="AU7:AV7"/>
    <mergeCell ref="S192:T192"/>
    <mergeCell ref="U192:V192"/>
    <mergeCell ref="W192:X192"/>
    <mergeCell ref="Z192:AA192"/>
    <mergeCell ref="AB192:AC192"/>
    <mergeCell ref="AD192:AE192"/>
    <mergeCell ref="AG192:AH192"/>
    <mergeCell ref="AI192:AJ192"/>
    <mergeCell ref="AK192:AL192"/>
    <mergeCell ref="AY7:AZ7"/>
    <mergeCell ref="AU56:AV56"/>
    <mergeCell ref="AW56:AX56"/>
    <mergeCell ref="AY56:AZ56"/>
    <mergeCell ref="AU40:AV40"/>
    <mergeCell ref="AW40:AX40"/>
    <mergeCell ref="AY40:AZ40"/>
    <mergeCell ref="AU57:AV57"/>
    <mergeCell ref="AR192:AS192"/>
    <mergeCell ref="AU192:AV192"/>
    <mergeCell ref="AW192:AX192"/>
    <mergeCell ref="AY192:AZ192"/>
    <mergeCell ref="S194:T194"/>
    <mergeCell ref="U194:V194"/>
    <mergeCell ref="W194:X194"/>
    <mergeCell ref="Z194:AA194"/>
    <mergeCell ref="AB194:AC194"/>
    <mergeCell ref="AD194:AE194"/>
    <mergeCell ref="AG194:AH194"/>
    <mergeCell ref="AI194:AJ194"/>
    <mergeCell ref="AK194:AL194"/>
    <mergeCell ref="AN194:AO194"/>
    <mergeCell ref="AP194:AQ194"/>
    <mergeCell ref="S189:T189"/>
    <mergeCell ref="U189:V189"/>
    <mergeCell ref="W189:X189"/>
    <mergeCell ref="Z189:AA189"/>
    <mergeCell ref="AB189:AC189"/>
    <mergeCell ref="S191:T191"/>
    <mergeCell ref="U191:V191"/>
    <mergeCell ref="W191:X191"/>
    <mergeCell ref="AB191:AC191"/>
    <mergeCell ref="AD191:AE191"/>
    <mergeCell ref="AG191:AH191"/>
    <mergeCell ref="AD189:AE189"/>
    <mergeCell ref="AG189:AH189"/>
    <mergeCell ref="S190:T190"/>
    <mergeCell ref="AW201:AX201"/>
    <mergeCell ref="AN222:AO222"/>
    <mergeCell ref="AU196:AV196"/>
    <mergeCell ref="AW196:AX196"/>
    <mergeCell ref="AP187:AQ187"/>
    <mergeCell ref="AR187:AS187"/>
    <mergeCell ref="S219:T219"/>
    <mergeCell ref="U219:V219"/>
    <mergeCell ref="W219:X219"/>
    <mergeCell ref="Z219:AA219"/>
    <mergeCell ref="AB219:AC219"/>
    <mergeCell ref="AD219:AE219"/>
    <mergeCell ref="AD190:AE190"/>
    <mergeCell ref="AG190:AH190"/>
    <mergeCell ref="S188:T188"/>
    <mergeCell ref="U188:V188"/>
    <mergeCell ref="W188:X188"/>
    <mergeCell ref="Z188:AA188"/>
    <mergeCell ref="AN205:AO205"/>
    <mergeCell ref="AI191:AJ191"/>
    <mergeCell ref="AK191:AL191"/>
    <mergeCell ref="AN188:AO188"/>
    <mergeCell ref="AP188:AQ188"/>
    <mergeCell ref="S195:T195"/>
    <mergeCell ref="U195:V195"/>
    <mergeCell ref="W195:X195"/>
    <mergeCell ref="S200:T200"/>
    <mergeCell ref="U200:V200"/>
    <mergeCell ref="W200:X200"/>
    <mergeCell ref="Z200:AA200"/>
    <mergeCell ref="AI213:AJ213"/>
    <mergeCell ref="AP212:AQ212"/>
    <mergeCell ref="AR212:AS212"/>
    <mergeCell ref="AK214:AL214"/>
    <mergeCell ref="AN214:AO214"/>
    <mergeCell ref="AK215:AL215"/>
    <mergeCell ref="AU310:AV310"/>
    <mergeCell ref="AW310:AX310"/>
    <mergeCell ref="AY310:AZ310"/>
    <mergeCell ref="AU312:AV312"/>
    <mergeCell ref="AW312:AX312"/>
    <mergeCell ref="AY312:AZ312"/>
    <mergeCell ref="AU296:AV296"/>
    <mergeCell ref="AW296:AX296"/>
    <mergeCell ref="AY296:AZ296"/>
    <mergeCell ref="AU297:AV297"/>
    <mergeCell ref="AU303:AV303"/>
    <mergeCell ref="AW303:AX303"/>
    <mergeCell ref="AY303:AZ303"/>
    <mergeCell ref="AU305:AV305"/>
    <mergeCell ref="AW305:AX305"/>
    <mergeCell ref="AY305:AZ305"/>
    <mergeCell ref="AW308:AX308"/>
    <mergeCell ref="AW306:AX306"/>
    <mergeCell ref="AY306:AZ306"/>
    <mergeCell ref="AY307:AZ307"/>
    <mergeCell ref="AU302:AV302"/>
    <mergeCell ref="AW302:AX302"/>
    <mergeCell ref="AY302:AZ302"/>
    <mergeCell ref="AY309:AZ309"/>
    <mergeCell ref="AW309:AX309"/>
    <mergeCell ref="AY308:AZ308"/>
    <mergeCell ref="AU308:AV308"/>
    <mergeCell ref="AW307:AX307"/>
    <mergeCell ref="AU307:AV307"/>
    <mergeCell ref="AU309:AV309"/>
    <mergeCell ref="AU300:AV300"/>
    <mergeCell ref="AW300:AX300"/>
    <mergeCell ref="AU324:AV324"/>
    <mergeCell ref="AW324:AX324"/>
    <mergeCell ref="AY324:AZ324"/>
    <mergeCell ref="AU314:AV314"/>
    <mergeCell ref="AW314:AX314"/>
    <mergeCell ref="AY314:AZ314"/>
    <mergeCell ref="AU318:AV318"/>
    <mergeCell ref="AU316:AV316"/>
    <mergeCell ref="AW316:AX316"/>
    <mergeCell ref="AW318:AX318"/>
    <mergeCell ref="AY316:AZ316"/>
    <mergeCell ref="AY318:AZ318"/>
    <mergeCell ref="AU333:AV333"/>
    <mergeCell ref="AW333:AX333"/>
    <mergeCell ref="AY333:AZ333"/>
    <mergeCell ref="AU329:AV329"/>
    <mergeCell ref="AW329:AX329"/>
    <mergeCell ref="AY329:AZ329"/>
    <mergeCell ref="AU331:AV331"/>
    <mergeCell ref="AW331:AX331"/>
    <mergeCell ref="AY331:AZ331"/>
    <mergeCell ref="AY332:AZ332"/>
    <mergeCell ref="AY320:AZ320"/>
    <mergeCell ref="AU322:AV322"/>
    <mergeCell ref="AW322:AX322"/>
    <mergeCell ref="AY322:AZ322"/>
    <mergeCell ref="AU320:AV320"/>
    <mergeCell ref="AW320:AX320"/>
    <mergeCell ref="AY349:AZ349"/>
    <mergeCell ref="AU351:AV351"/>
    <mergeCell ref="AW351:AX351"/>
    <mergeCell ref="AY351:AZ351"/>
    <mergeCell ref="AU352:AV352"/>
    <mergeCell ref="AW352:AX352"/>
    <mergeCell ref="AY352:AZ352"/>
    <mergeCell ref="AY356:AZ356"/>
    <mergeCell ref="AW356:AX356"/>
    <mergeCell ref="AY348:AZ348"/>
    <mergeCell ref="AU339:AV339"/>
    <mergeCell ref="AW339:AX339"/>
    <mergeCell ref="AY339:AZ339"/>
    <mergeCell ref="AU340:AV340"/>
    <mergeCell ref="AW340:AX340"/>
    <mergeCell ref="AW353:AX353"/>
    <mergeCell ref="AY353:AZ353"/>
    <mergeCell ref="AU354:AV354"/>
    <mergeCell ref="AW354:AX354"/>
    <mergeCell ref="AY354:AZ354"/>
    <mergeCell ref="AU355:AV355"/>
    <mergeCell ref="AU344:AV344"/>
    <mergeCell ref="AW344:AX344"/>
    <mergeCell ref="AY344:AZ344"/>
    <mergeCell ref="AY340:AZ340"/>
    <mergeCell ref="AU343:AV343"/>
    <mergeCell ref="AW343:AX343"/>
    <mergeCell ref="AU334:AV334"/>
    <mergeCell ref="AW334:AX334"/>
    <mergeCell ref="AY334:AZ334"/>
    <mergeCell ref="AU336:AV336"/>
    <mergeCell ref="AW336:AX336"/>
    <mergeCell ref="AY336:AZ336"/>
    <mergeCell ref="AU337:AV337"/>
    <mergeCell ref="AW337:AX337"/>
    <mergeCell ref="AY337:AZ337"/>
    <mergeCell ref="AY343:AZ343"/>
    <mergeCell ref="AY342:AZ342"/>
    <mergeCell ref="AD184:AE184"/>
    <mergeCell ref="AG184:AH184"/>
    <mergeCell ref="AI184:AJ184"/>
    <mergeCell ref="U183:V183"/>
    <mergeCell ref="W183:X183"/>
    <mergeCell ref="AB183:AC183"/>
    <mergeCell ref="AU184:AV184"/>
    <mergeCell ref="AW184:AX184"/>
    <mergeCell ref="AY184:AZ184"/>
    <mergeCell ref="AN308:AO308"/>
    <mergeCell ref="AN307:AO307"/>
    <mergeCell ref="AP307:AQ307"/>
    <mergeCell ref="AK226:AL226"/>
    <mergeCell ref="AN226:AO226"/>
    <mergeCell ref="AP226:AQ226"/>
    <mergeCell ref="AR226:AS226"/>
    <mergeCell ref="W225:X225"/>
    <mergeCell ref="AD225:AE225"/>
    <mergeCell ref="AG225:AH225"/>
    <mergeCell ref="AI225:AJ225"/>
    <mergeCell ref="AK225:AL225"/>
    <mergeCell ref="AU379:AV379"/>
    <mergeCell ref="AW379:AX379"/>
    <mergeCell ref="AY379:AZ379"/>
    <mergeCell ref="AU375:AV375"/>
    <mergeCell ref="AW375:AX375"/>
    <mergeCell ref="AY375:AZ375"/>
    <mergeCell ref="AU377:AV377"/>
    <mergeCell ref="AW377:AX377"/>
    <mergeCell ref="AY377:AZ377"/>
    <mergeCell ref="AU345:AV345"/>
    <mergeCell ref="AW345:AX345"/>
    <mergeCell ref="AY345:AZ345"/>
    <mergeCell ref="AU347:AV347"/>
    <mergeCell ref="AW347:AX347"/>
    <mergeCell ref="AY347:AZ347"/>
    <mergeCell ref="AU360:AV360"/>
    <mergeCell ref="AW360:AX360"/>
    <mergeCell ref="AY360:AZ360"/>
    <mergeCell ref="AU368:AV368"/>
    <mergeCell ref="AW368:AX368"/>
    <mergeCell ref="AY368:AZ368"/>
    <mergeCell ref="AU348:AV348"/>
    <mergeCell ref="AW348:AX348"/>
    <mergeCell ref="AU358:AV358"/>
    <mergeCell ref="AW358:AX358"/>
    <mergeCell ref="AU353:AV353"/>
    <mergeCell ref="AW355:AX355"/>
    <mergeCell ref="AY355:AZ355"/>
    <mergeCell ref="AU356:AV356"/>
    <mergeCell ref="AY358:AZ358"/>
    <mergeCell ref="AU349:AV349"/>
    <mergeCell ref="AW349:AX349"/>
    <mergeCell ref="AI309:AJ309"/>
    <mergeCell ref="S183:T183"/>
    <mergeCell ref="S185:T185"/>
    <mergeCell ref="U185:V185"/>
    <mergeCell ref="W185:X185"/>
    <mergeCell ref="Z185:AA185"/>
    <mergeCell ref="AB185:AC185"/>
    <mergeCell ref="AD185:AE185"/>
    <mergeCell ref="AG185:AH185"/>
    <mergeCell ref="AI185:AJ185"/>
    <mergeCell ref="AK185:AL185"/>
    <mergeCell ref="AN185:AO185"/>
    <mergeCell ref="AN183:AO183"/>
    <mergeCell ref="S184:T184"/>
    <mergeCell ref="U184:V184"/>
    <mergeCell ref="W184:X184"/>
    <mergeCell ref="Z184:AA184"/>
    <mergeCell ref="AB184:AC184"/>
    <mergeCell ref="AD187:AE187"/>
    <mergeCell ref="AG187:AH187"/>
    <mergeCell ref="AI187:AJ187"/>
    <mergeCell ref="AK187:AL187"/>
    <mergeCell ref="AN187:AO187"/>
    <mergeCell ref="AN291:AO291"/>
    <mergeCell ref="U303:V303"/>
    <mergeCell ref="W303:X303"/>
    <mergeCell ref="AB303:AC303"/>
    <mergeCell ref="AD300:AE300"/>
    <mergeCell ref="W300:X300"/>
    <mergeCell ref="Z300:AA300"/>
    <mergeCell ref="AN240:AO240"/>
    <mergeCell ref="AD183:AE183"/>
    <mergeCell ref="AU181:AV181"/>
    <mergeCell ref="AU183:AV183"/>
    <mergeCell ref="AW183:AX183"/>
    <mergeCell ref="AY183:AZ183"/>
    <mergeCell ref="AR182:AS182"/>
    <mergeCell ref="AU182:AV182"/>
    <mergeCell ref="AW182:AX182"/>
    <mergeCell ref="AY182:AZ182"/>
    <mergeCell ref="AW180:AX180"/>
    <mergeCell ref="AY180:AZ180"/>
    <mergeCell ref="AY181:AZ181"/>
    <mergeCell ref="AD186:AE186"/>
    <mergeCell ref="AG186:AH186"/>
    <mergeCell ref="AI186:AJ186"/>
    <mergeCell ref="AK186:AL186"/>
    <mergeCell ref="AN186:AO186"/>
    <mergeCell ref="AP186:AQ186"/>
    <mergeCell ref="AR186:AS186"/>
    <mergeCell ref="AD180:AE180"/>
    <mergeCell ref="AG180:AH180"/>
    <mergeCell ref="AI180:AJ180"/>
    <mergeCell ref="AD182:AE182"/>
    <mergeCell ref="AG182:AH182"/>
    <mergeCell ref="AI182:AJ182"/>
    <mergeCell ref="AK182:AL182"/>
    <mergeCell ref="AN182:AO182"/>
    <mergeCell ref="AP182:AQ182"/>
    <mergeCell ref="AR184:AS184"/>
    <mergeCell ref="AW179:AX179"/>
    <mergeCell ref="AY179:AZ179"/>
    <mergeCell ref="Z178:AA178"/>
    <mergeCell ref="AB178:AC178"/>
    <mergeCell ref="AD178:AE178"/>
    <mergeCell ref="S180:T180"/>
    <mergeCell ref="U180:V180"/>
    <mergeCell ref="W180:X180"/>
    <mergeCell ref="Z180:AA180"/>
    <mergeCell ref="AB180:AC180"/>
    <mergeCell ref="AK180:AL180"/>
    <mergeCell ref="AN180:AO180"/>
    <mergeCell ref="AP180:AQ180"/>
    <mergeCell ref="S179:T179"/>
    <mergeCell ref="U179:V179"/>
    <mergeCell ref="AP179:AQ179"/>
    <mergeCell ref="AR179:AS179"/>
    <mergeCell ref="AG178:AH178"/>
    <mergeCell ref="AI178:AJ178"/>
    <mergeCell ref="AK178:AL178"/>
    <mergeCell ref="AN178:AO178"/>
    <mergeCell ref="AP178:AQ178"/>
    <mergeCell ref="AR178:AS178"/>
    <mergeCell ref="AY177:AZ177"/>
    <mergeCell ref="AR177:AS177"/>
    <mergeCell ref="AU177:AV177"/>
    <mergeCell ref="AW177:AX177"/>
    <mergeCell ref="AU176:AV176"/>
    <mergeCell ref="AU178:AV178"/>
    <mergeCell ref="AW178:AX178"/>
    <mergeCell ref="AY178:AZ178"/>
    <mergeCell ref="Z181:AA181"/>
    <mergeCell ref="AB181:AC181"/>
    <mergeCell ref="AD181:AE181"/>
    <mergeCell ref="AU173:AV173"/>
    <mergeCell ref="AW173:AX173"/>
    <mergeCell ref="AY173:AZ173"/>
    <mergeCell ref="S176:T176"/>
    <mergeCell ref="U176:V176"/>
    <mergeCell ref="W176:X176"/>
    <mergeCell ref="Z176:AA176"/>
    <mergeCell ref="AB176:AC176"/>
    <mergeCell ref="AD176:AE176"/>
    <mergeCell ref="AG176:AH176"/>
    <mergeCell ref="AI176:AJ176"/>
    <mergeCell ref="AK176:AL176"/>
    <mergeCell ref="AN176:AO176"/>
    <mergeCell ref="AP176:AQ176"/>
    <mergeCell ref="AR176:AS176"/>
    <mergeCell ref="AW176:AX176"/>
    <mergeCell ref="AY176:AZ176"/>
    <mergeCell ref="W179:X179"/>
    <mergeCell ref="S178:T178"/>
    <mergeCell ref="U178:V178"/>
    <mergeCell ref="W178:X178"/>
    <mergeCell ref="AG308:AH308"/>
    <mergeCell ref="AI308:AJ308"/>
    <mergeCell ref="AK308:AL308"/>
    <mergeCell ref="C307:D307"/>
    <mergeCell ref="E307:R307"/>
    <mergeCell ref="S307:T307"/>
    <mergeCell ref="U307:V307"/>
    <mergeCell ref="W307:X307"/>
    <mergeCell ref="U173:V173"/>
    <mergeCell ref="W173:X173"/>
    <mergeCell ref="Z173:AA173"/>
    <mergeCell ref="AB173:AC173"/>
    <mergeCell ref="AD173:AE173"/>
    <mergeCell ref="AG173:AH173"/>
    <mergeCell ref="AI173:AJ173"/>
    <mergeCell ref="AK173:AL173"/>
    <mergeCell ref="Z179:AA179"/>
    <mergeCell ref="AG226:AH226"/>
    <mergeCell ref="AI226:AJ226"/>
    <mergeCell ref="S177:T177"/>
    <mergeCell ref="U177:V177"/>
    <mergeCell ref="W177:X177"/>
    <mergeCell ref="Z177:AA177"/>
    <mergeCell ref="AB177:AC177"/>
    <mergeCell ref="Z236:AA236"/>
    <mergeCell ref="AB236:AC236"/>
    <mergeCell ref="AD236:AE236"/>
    <mergeCell ref="AG236:AH236"/>
    <mergeCell ref="AI236:AJ236"/>
    <mergeCell ref="AK236:AL236"/>
    <mergeCell ref="S238:T238"/>
    <mergeCell ref="U238:V238"/>
    <mergeCell ref="AW172:AX172"/>
    <mergeCell ref="AY172:AZ172"/>
    <mergeCell ref="S171:T171"/>
    <mergeCell ref="U171:V171"/>
    <mergeCell ref="W171:X171"/>
    <mergeCell ref="Z171:AA171"/>
    <mergeCell ref="AB171:AC171"/>
    <mergeCell ref="AD171:AE171"/>
    <mergeCell ref="AG171:AH171"/>
    <mergeCell ref="AI171:AJ171"/>
    <mergeCell ref="AK171:AL171"/>
    <mergeCell ref="AN171:AO171"/>
    <mergeCell ref="AP171:AQ171"/>
    <mergeCell ref="AR171:AS171"/>
    <mergeCell ref="AU171:AV171"/>
    <mergeCell ref="AW171:AX171"/>
    <mergeCell ref="AY171:AZ171"/>
    <mergeCell ref="S172:T172"/>
    <mergeCell ref="U172:V172"/>
    <mergeCell ref="W172:X172"/>
    <mergeCell ref="Z172:AA172"/>
    <mergeCell ref="AB172:AC172"/>
    <mergeCell ref="AD172:AE172"/>
    <mergeCell ref="AG172:AH172"/>
    <mergeCell ref="AI172:AJ172"/>
    <mergeCell ref="AK172:AL172"/>
    <mergeCell ref="AN172:AO172"/>
    <mergeCell ref="AP172:AQ172"/>
    <mergeCell ref="AR172:AS172"/>
    <mergeCell ref="AU172:AV172"/>
    <mergeCell ref="Z170:AA170"/>
    <mergeCell ref="AB170:AC170"/>
    <mergeCell ref="AD170:AE170"/>
    <mergeCell ref="AG170:AH170"/>
    <mergeCell ref="AI170:AJ170"/>
    <mergeCell ref="AK170:AL170"/>
    <mergeCell ref="AN170:AO170"/>
    <mergeCell ref="AP170:AQ170"/>
    <mergeCell ref="AR170:AS170"/>
    <mergeCell ref="S224:T224"/>
    <mergeCell ref="U224:V224"/>
    <mergeCell ref="W224:X224"/>
    <mergeCell ref="U223:V223"/>
    <mergeCell ref="W223:X223"/>
    <mergeCell ref="AN191:AO191"/>
    <mergeCell ref="AI219:AJ219"/>
    <mergeCell ref="AK219:AL219"/>
    <mergeCell ref="AN173:AO173"/>
    <mergeCell ref="AR173:AS173"/>
    <mergeCell ref="AD177:AE177"/>
    <mergeCell ref="AG177:AH177"/>
    <mergeCell ref="AI177:AJ177"/>
    <mergeCell ref="AK177:AL177"/>
    <mergeCell ref="AB179:AC179"/>
    <mergeCell ref="AD179:AE179"/>
    <mergeCell ref="AG179:AH179"/>
    <mergeCell ref="AI179:AJ179"/>
    <mergeCell ref="AK179:AL179"/>
    <mergeCell ref="AN179:AO179"/>
    <mergeCell ref="AG183:AH183"/>
    <mergeCell ref="AI183:AJ183"/>
    <mergeCell ref="AK183:AL183"/>
    <mergeCell ref="AU170:AV170"/>
    <mergeCell ref="AW170:AX170"/>
    <mergeCell ref="AY170:AZ170"/>
    <mergeCell ref="Z169:AA169"/>
    <mergeCell ref="AB169:AC169"/>
    <mergeCell ref="AD169:AE169"/>
    <mergeCell ref="AG169:AH169"/>
    <mergeCell ref="AI169:AJ169"/>
    <mergeCell ref="AK169:AL169"/>
    <mergeCell ref="AN169:AO169"/>
    <mergeCell ref="AP169:AQ169"/>
    <mergeCell ref="AR169:AS169"/>
    <mergeCell ref="AU169:AV169"/>
    <mergeCell ref="AY167:AZ167"/>
    <mergeCell ref="S168:T168"/>
    <mergeCell ref="U168:V168"/>
    <mergeCell ref="W168:X168"/>
    <mergeCell ref="Z168:AA168"/>
    <mergeCell ref="AB168:AC168"/>
    <mergeCell ref="AD168:AE168"/>
    <mergeCell ref="AG168:AH168"/>
    <mergeCell ref="AI168:AJ168"/>
    <mergeCell ref="AK168:AL168"/>
    <mergeCell ref="AN168:AO168"/>
    <mergeCell ref="AP168:AQ168"/>
    <mergeCell ref="AR168:AS168"/>
    <mergeCell ref="AU168:AV168"/>
    <mergeCell ref="AW168:AX168"/>
    <mergeCell ref="AY168:AZ168"/>
    <mergeCell ref="S169:T169"/>
    <mergeCell ref="U169:V169"/>
    <mergeCell ref="W169:X169"/>
    <mergeCell ref="AW169:AX169"/>
    <mergeCell ref="AY169:AZ169"/>
    <mergeCell ref="S167:T167"/>
    <mergeCell ref="U167:V167"/>
    <mergeCell ref="W167:X167"/>
    <mergeCell ref="Z167:AA167"/>
    <mergeCell ref="AB167:AC167"/>
    <mergeCell ref="AD167:AE167"/>
    <mergeCell ref="AG167:AH167"/>
    <mergeCell ref="AI167:AJ167"/>
    <mergeCell ref="AK167:AL167"/>
    <mergeCell ref="AN167:AO167"/>
    <mergeCell ref="AP167:AQ167"/>
    <mergeCell ref="AR167:AS167"/>
    <mergeCell ref="AU167:AV167"/>
    <mergeCell ref="AW167:AX167"/>
    <mergeCell ref="S165:T165"/>
    <mergeCell ref="U165:V165"/>
    <mergeCell ref="W165:X165"/>
    <mergeCell ref="AY166:AZ166"/>
    <mergeCell ref="AU165:AV165"/>
    <mergeCell ref="AW165:AX165"/>
    <mergeCell ref="AY165:AZ165"/>
    <mergeCell ref="S166:T166"/>
    <mergeCell ref="U166:V166"/>
    <mergeCell ref="W166:X166"/>
    <mergeCell ref="Z166:AA166"/>
    <mergeCell ref="AB166:AC166"/>
    <mergeCell ref="AD166:AE166"/>
    <mergeCell ref="AG166:AH166"/>
    <mergeCell ref="AI166:AJ166"/>
    <mergeCell ref="AK166:AL166"/>
    <mergeCell ref="AN166:AO166"/>
    <mergeCell ref="AP166:AQ166"/>
    <mergeCell ref="AR166:AS166"/>
    <mergeCell ref="AP165:AQ165"/>
    <mergeCell ref="AR165:AS165"/>
    <mergeCell ref="AG165:AH165"/>
    <mergeCell ref="AI165:AJ165"/>
    <mergeCell ref="AK165:AL165"/>
    <mergeCell ref="AN165:AO165"/>
    <mergeCell ref="AU166:AV166"/>
    <mergeCell ref="AW166:AX166"/>
    <mergeCell ref="Z165:AA165"/>
    <mergeCell ref="AB165:AC165"/>
    <mergeCell ref="AD165:AE165"/>
    <mergeCell ref="S164:T164"/>
    <mergeCell ref="U164:V164"/>
    <mergeCell ref="W164:X164"/>
    <mergeCell ref="Z164:AA164"/>
    <mergeCell ref="AB164:AC164"/>
    <mergeCell ref="AD164:AE164"/>
    <mergeCell ref="AG164:AH164"/>
    <mergeCell ref="AI164:AJ164"/>
    <mergeCell ref="AK164:AL164"/>
    <mergeCell ref="AN164:AO164"/>
    <mergeCell ref="AP164:AQ164"/>
    <mergeCell ref="AR164:AS164"/>
    <mergeCell ref="AU164:AV164"/>
    <mergeCell ref="AW164:AX164"/>
    <mergeCell ref="AY164:AZ164"/>
    <mergeCell ref="S163:T163"/>
    <mergeCell ref="U163:V163"/>
    <mergeCell ref="W163:X163"/>
    <mergeCell ref="Z163:AA163"/>
    <mergeCell ref="AB163:AC163"/>
    <mergeCell ref="AD163:AE163"/>
    <mergeCell ref="AG163:AH163"/>
    <mergeCell ref="AI163:AJ163"/>
    <mergeCell ref="AK163:AL163"/>
    <mergeCell ref="AN163:AO163"/>
    <mergeCell ref="AP163:AQ163"/>
    <mergeCell ref="AR163:AS163"/>
    <mergeCell ref="AU163:AV163"/>
    <mergeCell ref="AW163:AX163"/>
    <mergeCell ref="AY163:AZ163"/>
    <mergeCell ref="AY162:AZ162"/>
    <mergeCell ref="AW162:AX162"/>
    <mergeCell ref="Z161:AA161"/>
    <mergeCell ref="AB161:AC161"/>
    <mergeCell ref="AD161:AE161"/>
    <mergeCell ref="AG161:AH161"/>
    <mergeCell ref="AI161:AJ161"/>
    <mergeCell ref="AK161:AL161"/>
    <mergeCell ref="AN161:AO161"/>
    <mergeCell ref="AP161:AQ161"/>
    <mergeCell ref="AR161:AS161"/>
    <mergeCell ref="AU161:AV161"/>
    <mergeCell ref="AW161:AX161"/>
    <mergeCell ref="AY161:AZ161"/>
    <mergeCell ref="S162:T162"/>
    <mergeCell ref="U162:V162"/>
    <mergeCell ref="W162:X162"/>
    <mergeCell ref="Z162:AA162"/>
    <mergeCell ref="AB159:AC159"/>
    <mergeCell ref="AD159:AE159"/>
    <mergeCell ref="AG159:AH159"/>
    <mergeCell ref="AI159:AJ159"/>
    <mergeCell ref="AK159:AL159"/>
    <mergeCell ref="AP159:AQ159"/>
    <mergeCell ref="AR159:AS159"/>
    <mergeCell ref="AB162:AC162"/>
    <mergeCell ref="AD162:AE162"/>
    <mergeCell ref="AG162:AH162"/>
    <mergeCell ref="AI162:AJ162"/>
    <mergeCell ref="AK162:AL162"/>
    <mergeCell ref="AN162:AO162"/>
    <mergeCell ref="AP162:AQ162"/>
    <mergeCell ref="AR162:AS162"/>
    <mergeCell ref="AU162:AV162"/>
    <mergeCell ref="AU159:AV159"/>
    <mergeCell ref="AW159:AX159"/>
    <mergeCell ref="AY159:AZ159"/>
    <mergeCell ref="AU160:AV160"/>
    <mergeCell ref="AW160:AX160"/>
    <mergeCell ref="AY160:AZ160"/>
    <mergeCell ref="AY158:AZ158"/>
    <mergeCell ref="AB157:AC157"/>
    <mergeCell ref="AD157:AE157"/>
    <mergeCell ref="AG157:AH157"/>
    <mergeCell ref="AI157:AJ157"/>
    <mergeCell ref="AK157:AL157"/>
    <mergeCell ref="AN157:AO157"/>
    <mergeCell ref="AP157:AQ157"/>
    <mergeCell ref="AR157:AS157"/>
    <mergeCell ref="AN159:AO159"/>
    <mergeCell ref="S160:T160"/>
    <mergeCell ref="U160:V160"/>
    <mergeCell ref="W160:X160"/>
    <mergeCell ref="Z160:AA160"/>
    <mergeCell ref="AB160:AC160"/>
    <mergeCell ref="AD160:AE160"/>
    <mergeCell ref="AG160:AH160"/>
    <mergeCell ref="AI160:AJ160"/>
    <mergeCell ref="AK160:AL160"/>
    <mergeCell ref="AN160:AO160"/>
    <mergeCell ref="AP160:AQ160"/>
    <mergeCell ref="AR160:AS160"/>
    <mergeCell ref="S159:T159"/>
    <mergeCell ref="U159:V159"/>
    <mergeCell ref="W159:X159"/>
    <mergeCell ref="Z159:AA159"/>
    <mergeCell ref="Z158:AA158"/>
    <mergeCell ref="AB158:AC158"/>
    <mergeCell ref="AD158:AE158"/>
    <mergeCell ref="AG158:AH158"/>
    <mergeCell ref="AI158:AJ158"/>
    <mergeCell ref="AK158:AL158"/>
    <mergeCell ref="AN158:AO158"/>
    <mergeCell ref="AP158:AQ158"/>
    <mergeCell ref="AR158:AS158"/>
    <mergeCell ref="S158:T158"/>
    <mergeCell ref="U158:V158"/>
    <mergeCell ref="W158:X158"/>
    <mergeCell ref="AR155:AS155"/>
    <mergeCell ref="AU155:AV155"/>
    <mergeCell ref="AW155:AX155"/>
    <mergeCell ref="AY155:AZ155"/>
    <mergeCell ref="S156:T156"/>
    <mergeCell ref="U156:V156"/>
    <mergeCell ref="W156:X156"/>
    <mergeCell ref="Z156:AA156"/>
    <mergeCell ref="AB156:AC156"/>
    <mergeCell ref="AD156:AE156"/>
    <mergeCell ref="AG156:AH156"/>
    <mergeCell ref="AI156:AJ156"/>
    <mergeCell ref="AK156:AL156"/>
    <mergeCell ref="S157:T157"/>
    <mergeCell ref="U157:V157"/>
    <mergeCell ref="W157:X157"/>
    <mergeCell ref="Z157:AA157"/>
    <mergeCell ref="AU158:AV158"/>
    <mergeCell ref="AW158:AX158"/>
    <mergeCell ref="AU157:AV157"/>
    <mergeCell ref="AW157:AX157"/>
    <mergeCell ref="AY157:AZ157"/>
    <mergeCell ref="S155:T155"/>
    <mergeCell ref="U155:V155"/>
    <mergeCell ref="W155:X155"/>
    <mergeCell ref="Z155:AA155"/>
    <mergeCell ref="AB155:AC155"/>
    <mergeCell ref="AD155:AE155"/>
    <mergeCell ref="AG155:AH155"/>
    <mergeCell ref="AI155:AJ155"/>
    <mergeCell ref="AK155:AL155"/>
    <mergeCell ref="AN155:AO155"/>
    <mergeCell ref="AP155:AQ155"/>
    <mergeCell ref="AN156:AO156"/>
    <mergeCell ref="AP156:AQ156"/>
    <mergeCell ref="AR156:AS156"/>
    <mergeCell ref="AU156:AV156"/>
    <mergeCell ref="AW156:AX156"/>
    <mergeCell ref="AY156:AZ156"/>
    <mergeCell ref="Z153:AA153"/>
    <mergeCell ref="AB153:AC153"/>
    <mergeCell ref="AD153:AE153"/>
    <mergeCell ref="AG153:AH153"/>
    <mergeCell ref="AI153:AJ153"/>
    <mergeCell ref="AK153:AL153"/>
    <mergeCell ref="AN153:AO153"/>
    <mergeCell ref="AP153:AQ153"/>
    <mergeCell ref="AR153:AS153"/>
    <mergeCell ref="AU153:AV153"/>
    <mergeCell ref="AW153:AX153"/>
    <mergeCell ref="AY153:AZ153"/>
    <mergeCell ref="S154:T154"/>
    <mergeCell ref="U154:V154"/>
    <mergeCell ref="W154:X154"/>
    <mergeCell ref="Z154:AA154"/>
    <mergeCell ref="AB154:AC154"/>
    <mergeCell ref="AD154:AE154"/>
    <mergeCell ref="AG154:AH154"/>
    <mergeCell ref="AI154:AJ154"/>
    <mergeCell ref="AK154:AL154"/>
    <mergeCell ref="AN154:AO154"/>
    <mergeCell ref="AP154:AQ154"/>
    <mergeCell ref="AR154:AS154"/>
    <mergeCell ref="AU154:AV154"/>
    <mergeCell ref="AW154:AX154"/>
    <mergeCell ref="AY154:AZ154"/>
    <mergeCell ref="AW150:AX150"/>
    <mergeCell ref="O150:R150"/>
    <mergeCell ref="S150:T150"/>
    <mergeCell ref="U150:V150"/>
    <mergeCell ref="W150:X150"/>
    <mergeCell ref="Z150:AA150"/>
    <mergeCell ref="AB150:AC150"/>
    <mergeCell ref="AD150:AE150"/>
    <mergeCell ref="AG150:AH150"/>
    <mergeCell ref="AI150:AJ150"/>
    <mergeCell ref="AK150:AL150"/>
    <mergeCell ref="AN150:AO150"/>
    <mergeCell ref="AP150:AQ150"/>
    <mergeCell ref="AR150:AS150"/>
    <mergeCell ref="AU150:AV150"/>
    <mergeCell ref="AY150:AZ150"/>
    <mergeCell ref="S148:T148"/>
    <mergeCell ref="U148:V148"/>
    <mergeCell ref="W148:X148"/>
    <mergeCell ref="Z148:AA148"/>
    <mergeCell ref="AB148:AC148"/>
    <mergeCell ref="AD148:AE148"/>
    <mergeCell ref="AG148:AH148"/>
    <mergeCell ref="AI148:AJ148"/>
    <mergeCell ref="AK148:AL148"/>
    <mergeCell ref="AN148:AO148"/>
    <mergeCell ref="AB149:AC149"/>
    <mergeCell ref="AD149:AE149"/>
    <mergeCell ref="S149:T149"/>
    <mergeCell ref="U149:V149"/>
    <mergeCell ref="AG149:AH149"/>
    <mergeCell ref="AI149:AJ149"/>
    <mergeCell ref="AK149:AL149"/>
    <mergeCell ref="AN149:AO149"/>
    <mergeCell ref="AP149:AQ149"/>
    <mergeCell ref="AR149:AS149"/>
    <mergeCell ref="AU149:AV149"/>
    <mergeCell ref="AW149:AX149"/>
    <mergeCell ref="AY149:AZ149"/>
    <mergeCell ref="AY147:AZ147"/>
    <mergeCell ref="W147:X147"/>
    <mergeCell ref="AP148:AQ148"/>
    <mergeCell ref="AR148:AS148"/>
    <mergeCell ref="AU148:AV148"/>
    <mergeCell ref="AW148:AX148"/>
    <mergeCell ref="AY148:AZ148"/>
    <mergeCell ref="W149:X149"/>
    <mergeCell ref="Z147:AA147"/>
    <mergeCell ref="AB147:AC147"/>
    <mergeCell ref="AD147:AE147"/>
    <mergeCell ref="AG147:AH147"/>
    <mergeCell ref="AI147:AJ147"/>
    <mergeCell ref="AK147:AL147"/>
    <mergeCell ref="AN147:AO147"/>
    <mergeCell ref="AP147:AQ147"/>
    <mergeCell ref="AR147:AS147"/>
    <mergeCell ref="Z149:AA149"/>
    <mergeCell ref="S146:T146"/>
    <mergeCell ref="U146:V146"/>
    <mergeCell ref="W146:X146"/>
    <mergeCell ref="Z146:AA146"/>
    <mergeCell ref="AB146:AC146"/>
    <mergeCell ref="AD146:AE146"/>
    <mergeCell ref="AG146:AH146"/>
    <mergeCell ref="AI146:AJ146"/>
    <mergeCell ref="AK146:AL146"/>
    <mergeCell ref="AN146:AO146"/>
    <mergeCell ref="AP146:AQ146"/>
    <mergeCell ref="AR146:AS146"/>
    <mergeCell ref="AU146:AV146"/>
    <mergeCell ref="AW146:AX146"/>
    <mergeCell ref="AY146:AZ146"/>
    <mergeCell ref="AU147:AV147"/>
    <mergeCell ref="AW147:AX147"/>
    <mergeCell ref="S147:T147"/>
    <mergeCell ref="U147:V147"/>
    <mergeCell ref="Z142:AA142"/>
    <mergeCell ref="AB142:AC142"/>
    <mergeCell ref="AD142:AE142"/>
    <mergeCell ref="S144:T144"/>
    <mergeCell ref="U144:V144"/>
    <mergeCell ref="W144:X144"/>
    <mergeCell ref="Z144:AA144"/>
    <mergeCell ref="AB144:AC144"/>
    <mergeCell ref="AD144:AE144"/>
    <mergeCell ref="AG144:AH144"/>
    <mergeCell ref="AI144:AJ144"/>
    <mergeCell ref="AK144:AL144"/>
    <mergeCell ref="AN144:AO144"/>
    <mergeCell ref="AP144:AQ144"/>
    <mergeCell ref="AR144:AS144"/>
    <mergeCell ref="AK142:AL142"/>
    <mergeCell ref="AN142:AO142"/>
    <mergeCell ref="AP142:AQ142"/>
    <mergeCell ref="AR142:AS142"/>
    <mergeCell ref="AG142:AH142"/>
    <mergeCell ref="AI142:AJ142"/>
    <mergeCell ref="AU144:AV144"/>
    <mergeCell ref="AW144:AX144"/>
    <mergeCell ref="AY144:AZ144"/>
    <mergeCell ref="S145:T145"/>
    <mergeCell ref="U145:V145"/>
    <mergeCell ref="AY143:AZ143"/>
    <mergeCell ref="S143:T143"/>
    <mergeCell ref="U143:V143"/>
    <mergeCell ref="W143:X143"/>
    <mergeCell ref="Z143:AA143"/>
    <mergeCell ref="AB143:AC143"/>
    <mergeCell ref="AD143:AE143"/>
    <mergeCell ref="AG143:AH143"/>
    <mergeCell ref="AI143:AJ143"/>
    <mergeCell ref="AK143:AL143"/>
    <mergeCell ref="AN143:AO143"/>
    <mergeCell ref="AP143:AQ143"/>
    <mergeCell ref="AR143:AS143"/>
    <mergeCell ref="AU143:AV143"/>
    <mergeCell ref="AW143:AX143"/>
    <mergeCell ref="AU145:AV145"/>
    <mergeCell ref="AW145:AX145"/>
    <mergeCell ref="AY145:AZ145"/>
    <mergeCell ref="W145:X145"/>
    <mergeCell ref="AB145:AC145"/>
    <mergeCell ref="AD145:AE145"/>
    <mergeCell ref="AG145:AH145"/>
    <mergeCell ref="AI145:AJ145"/>
    <mergeCell ref="AK145:AL145"/>
    <mergeCell ref="AN145:AO145"/>
    <mergeCell ref="AP145:AQ145"/>
    <mergeCell ref="AR145:AS145"/>
    <mergeCell ref="AU142:AV142"/>
    <mergeCell ref="AW140:AX140"/>
    <mergeCell ref="AY140:AZ140"/>
    <mergeCell ref="S141:T141"/>
    <mergeCell ref="U141:V141"/>
    <mergeCell ref="W141:X141"/>
    <mergeCell ref="AB141:AC141"/>
    <mergeCell ref="AD141:AE141"/>
    <mergeCell ref="AG141:AH141"/>
    <mergeCell ref="AI141:AJ141"/>
    <mergeCell ref="AK141:AL141"/>
    <mergeCell ref="AN141:AO141"/>
    <mergeCell ref="AP141:AQ141"/>
    <mergeCell ref="AW142:AX142"/>
    <mergeCell ref="AY142:AZ142"/>
    <mergeCell ref="AR141:AS141"/>
    <mergeCell ref="AU141:AV141"/>
    <mergeCell ref="AW141:AX141"/>
    <mergeCell ref="AY141:AZ141"/>
    <mergeCell ref="S142:T142"/>
    <mergeCell ref="U142:V142"/>
    <mergeCell ref="W142:X142"/>
    <mergeCell ref="Z140:AA140"/>
    <mergeCell ref="AB140:AC140"/>
    <mergeCell ref="AD140:AE140"/>
    <mergeCell ref="AG140:AH140"/>
    <mergeCell ref="AI140:AJ140"/>
    <mergeCell ref="AK140:AL140"/>
    <mergeCell ref="AN140:AO140"/>
    <mergeCell ref="AP140:AQ140"/>
    <mergeCell ref="AR140:AS140"/>
    <mergeCell ref="AU140:AV140"/>
    <mergeCell ref="S139:T139"/>
    <mergeCell ref="U139:V139"/>
    <mergeCell ref="W139:X139"/>
    <mergeCell ref="Z139:AA139"/>
    <mergeCell ref="AB139:AC139"/>
    <mergeCell ref="AD139:AE139"/>
    <mergeCell ref="AG139:AH139"/>
    <mergeCell ref="AI139:AJ139"/>
    <mergeCell ref="AK139:AL139"/>
    <mergeCell ref="AN139:AO139"/>
    <mergeCell ref="AP139:AQ139"/>
    <mergeCell ref="AR139:AS139"/>
    <mergeCell ref="AU139:AV139"/>
    <mergeCell ref="AW139:AX139"/>
    <mergeCell ref="AY139:AZ139"/>
    <mergeCell ref="S140:T140"/>
    <mergeCell ref="U140:V140"/>
    <mergeCell ref="W140:X140"/>
    <mergeCell ref="S137:T137"/>
    <mergeCell ref="U137:V137"/>
    <mergeCell ref="W137:X137"/>
    <mergeCell ref="AB137:AC137"/>
    <mergeCell ref="AD137:AE137"/>
    <mergeCell ref="AG137:AH137"/>
    <mergeCell ref="AI137:AJ137"/>
    <mergeCell ref="AK137:AL137"/>
    <mergeCell ref="AN137:AO137"/>
    <mergeCell ref="AP137:AQ137"/>
    <mergeCell ref="AR137:AS137"/>
    <mergeCell ref="AU137:AV137"/>
    <mergeCell ref="AW137:AX137"/>
    <mergeCell ref="AY137:AZ137"/>
    <mergeCell ref="S138:T138"/>
    <mergeCell ref="U138:V138"/>
    <mergeCell ref="W138:X138"/>
    <mergeCell ref="Z137:AA137"/>
    <mergeCell ref="AY138:AZ138"/>
    <mergeCell ref="Z138:AA138"/>
    <mergeCell ref="AB138:AC138"/>
    <mergeCell ref="AD138:AE138"/>
    <mergeCell ref="AG138:AH138"/>
    <mergeCell ref="AI138:AJ138"/>
    <mergeCell ref="AK138:AL138"/>
    <mergeCell ref="AN138:AO138"/>
    <mergeCell ref="AP138:AQ138"/>
    <mergeCell ref="AR138:AS138"/>
    <mergeCell ref="AU138:AV138"/>
    <mergeCell ref="AW138:AX138"/>
    <mergeCell ref="S135:T135"/>
    <mergeCell ref="U135:V135"/>
    <mergeCell ref="W135:X135"/>
    <mergeCell ref="Z135:AA135"/>
    <mergeCell ref="AB135:AC135"/>
    <mergeCell ref="AD135:AE135"/>
    <mergeCell ref="AG135:AH135"/>
    <mergeCell ref="AI135:AJ135"/>
    <mergeCell ref="AK135:AL135"/>
    <mergeCell ref="AN135:AO135"/>
    <mergeCell ref="AP135:AQ135"/>
    <mergeCell ref="AR135:AS135"/>
    <mergeCell ref="AU135:AV135"/>
    <mergeCell ref="AW135:AX135"/>
    <mergeCell ref="AY135:AZ135"/>
    <mergeCell ref="S136:T136"/>
    <mergeCell ref="U136:V136"/>
    <mergeCell ref="W136:X136"/>
    <mergeCell ref="AY136:AZ136"/>
    <mergeCell ref="Z136:AA136"/>
    <mergeCell ref="AB136:AC136"/>
    <mergeCell ref="AD136:AE136"/>
    <mergeCell ref="AG136:AH136"/>
    <mergeCell ref="AI136:AJ136"/>
    <mergeCell ref="AK136:AL136"/>
    <mergeCell ref="AN136:AO136"/>
    <mergeCell ref="AP136:AQ136"/>
    <mergeCell ref="AR136:AS136"/>
    <mergeCell ref="AU136:AV136"/>
    <mergeCell ref="AW136:AX136"/>
    <mergeCell ref="S134:T134"/>
    <mergeCell ref="U134:V134"/>
    <mergeCell ref="W134:X134"/>
    <mergeCell ref="Z134:AA134"/>
    <mergeCell ref="AB134:AC134"/>
    <mergeCell ref="AD134:AE134"/>
    <mergeCell ref="AG134:AH134"/>
    <mergeCell ref="AI134:AJ134"/>
    <mergeCell ref="AK134:AL134"/>
    <mergeCell ref="AN134:AO134"/>
    <mergeCell ref="AP134:AQ134"/>
    <mergeCell ref="AR134:AS134"/>
    <mergeCell ref="AU134:AV134"/>
    <mergeCell ref="AW134:AX134"/>
    <mergeCell ref="AY134:AZ134"/>
    <mergeCell ref="AD133:AE133"/>
    <mergeCell ref="AG133:AH133"/>
    <mergeCell ref="AI133:AJ133"/>
    <mergeCell ref="AK133:AL133"/>
    <mergeCell ref="AN133:AO133"/>
    <mergeCell ref="AP133:AQ133"/>
    <mergeCell ref="AR133:AS133"/>
    <mergeCell ref="AU133:AV133"/>
    <mergeCell ref="AW133:AX133"/>
    <mergeCell ref="AY133:AZ133"/>
    <mergeCell ref="AU130:AV130"/>
    <mergeCell ref="S132:T132"/>
    <mergeCell ref="U132:V132"/>
    <mergeCell ref="W132:X132"/>
    <mergeCell ref="Z132:AA132"/>
    <mergeCell ref="AB132:AC132"/>
    <mergeCell ref="AD132:AE132"/>
    <mergeCell ref="AG132:AH132"/>
    <mergeCell ref="AI132:AJ132"/>
    <mergeCell ref="AK132:AL132"/>
    <mergeCell ref="AN132:AO132"/>
    <mergeCell ref="AP132:AQ132"/>
    <mergeCell ref="AR132:AS132"/>
    <mergeCell ref="AU132:AV132"/>
    <mergeCell ref="AW132:AX132"/>
    <mergeCell ref="AY132:AZ132"/>
    <mergeCell ref="S133:T133"/>
    <mergeCell ref="U133:V133"/>
    <mergeCell ref="W133:X133"/>
    <mergeCell ref="AB133:AC133"/>
    <mergeCell ref="Z133:AA133"/>
    <mergeCell ref="AW130:AX130"/>
    <mergeCell ref="AY130:AZ130"/>
    <mergeCell ref="AU131:AV131"/>
    <mergeCell ref="AW131:AX131"/>
    <mergeCell ref="AY131:AZ131"/>
    <mergeCell ref="S131:T131"/>
    <mergeCell ref="U131:V131"/>
    <mergeCell ref="W131:X131"/>
    <mergeCell ref="Z131:AA131"/>
    <mergeCell ref="AB131:AC131"/>
    <mergeCell ref="AD131:AE131"/>
    <mergeCell ref="AG131:AH131"/>
    <mergeCell ref="AI131:AJ131"/>
    <mergeCell ref="AK131:AL131"/>
    <mergeCell ref="AN131:AO131"/>
    <mergeCell ref="AP131:AQ131"/>
    <mergeCell ref="AR131:AS131"/>
    <mergeCell ref="S130:T130"/>
    <mergeCell ref="U130:V130"/>
    <mergeCell ref="W130:X130"/>
    <mergeCell ref="Z130:AA130"/>
    <mergeCell ref="AB130:AC130"/>
    <mergeCell ref="AD130:AE130"/>
    <mergeCell ref="AG130:AH130"/>
    <mergeCell ref="AI130:AJ130"/>
    <mergeCell ref="AK130:AL130"/>
    <mergeCell ref="AN130:AO130"/>
    <mergeCell ref="AP130:AQ130"/>
    <mergeCell ref="AR130:AS130"/>
    <mergeCell ref="AU126:AV126"/>
    <mergeCell ref="AW126:AX126"/>
    <mergeCell ref="AU127:AV127"/>
    <mergeCell ref="AW127:AX127"/>
    <mergeCell ref="S126:T126"/>
    <mergeCell ref="U126:V126"/>
    <mergeCell ref="W126:X126"/>
    <mergeCell ref="Z126:AA126"/>
    <mergeCell ref="AB126:AC126"/>
    <mergeCell ref="AD126:AE126"/>
    <mergeCell ref="AG126:AH126"/>
    <mergeCell ref="AI126:AJ126"/>
    <mergeCell ref="AK126:AL126"/>
    <mergeCell ref="AN126:AO126"/>
    <mergeCell ref="AP126:AQ126"/>
    <mergeCell ref="AR126:AS126"/>
    <mergeCell ref="AY126:AZ126"/>
    <mergeCell ref="AY127:AZ127"/>
    <mergeCell ref="S127:T127"/>
    <mergeCell ref="U127:V127"/>
    <mergeCell ref="W127:X127"/>
    <mergeCell ref="Z127:AA127"/>
    <mergeCell ref="AB127:AC127"/>
    <mergeCell ref="AD127:AE127"/>
    <mergeCell ref="AG127:AH127"/>
    <mergeCell ref="AI127:AJ127"/>
    <mergeCell ref="AK127:AL127"/>
    <mergeCell ref="AN127:AO127"/>
    <mergeCell ref="AP127:AQ127"/>
    <mergeCell ref="AR127:AS127"/>
    <mergeCell ref="AW124:AX124"/>
    <mergeCell ref="AY124:AZ124"/>
    <mergeCell ref="AD124:AE124"/>
    <mergeCell ref="S122:T122"/>
    <mergeCell ref="U122:V122"/>
    <mergeCell ref="W122:X122"/>
    <mergeCell ref="S123:T123"/>
    <mergeCell ref="U123:V123"/>
    <mergeCell ref="W123:X123"/>
    <mergeCell ref="Z123:AA123"/>
    <mergeCell ref="AB123:AC123"/>
    <mergeCell ref="S125:T125"/>
    <mergeCell ref="U125:V125"/>
    <mergeCell ref="W125:X125"/>
    <mergeCell ref="Z125:AA125"/>
    <mergeCell ref="AB125:AC125"/>
    <mergeCell ref="AD125:AE125"/>
    <mergeCell ref="AG125:AH125"/>
    <mergeCell ref="AI125:AJ125"/>
    <mergeCell ref="AK125:AL125"/>
    <mergeCell ref="AN125:AO125"/>
    <mergeCell ref="AP125:AQ125"/>
    <mergeCell ref="AR125:AS125"/>
    <mergeCell ref="AU125:AV125"/>
    <mergeCell ref="AW125:AX125"/>
    <mergeCell ref="AY125:AZ125"/>
    <mergeCell ref="S124:T124"/>
    <mergeCell ref="U124:V124"/>
    <mergeCell ref="W124:X124"/>
    <mergeCell ref="Z124:AA124"/>
    <mergeCell ref="AB124:AC124"/>
    <mergeCell ref="AG124:AH124"/>
    <mergeCell ref="AI124:AJ124"/>
    <mergeCell ref="AK124:AL124"/>
    <mergeCell ref="AN124:AO124"/>
    <mergeCell ref="AP124:AQ124"/>
    <mergeCell ref="AR124:AS124"/>
    <mergeCell ref="AU124:AV124"/>
    <mergeCell ref="AB122:AC122"/>
    <mergeCell ref="AD122:AE122"/>
    <mergeCell ref="AG122:AH122"/>
    <mergeCell ref="AI122:AJ122"/>
    <mergeCell ref="AK122:AL122"/>
    <mergeCell ref="AN122:AO122"/>
    <mergeCell ref="AP122:AQ122"/>
    <mergeCell ref="AR122:AS122"/>
    <mergeCell ref="S121:T121"/>
    <mergeCell ref="U121:V121"/>
    <mergeCell ref="W121:X121"/>
    <mergeCell ref="Z121:AA121"/>
    <mergeCell ref="AB121:AC121"/>
    <mergeCell ref="AD121:AE121"/>
    <mergeCell ref="AG121:AH121"/>
    <mergeCell ref="AI121:AJ121"/>
    <mergeCell ref="AK121:AL121"/>
    <mergeCell ref="AN121:AO121"/>
    <mergeCell ref="AP121:AQ121"/>
    <mergeCell ref="AR121:AS121"/>
    <mergeCell ref="AU121:AV121"/>
    <mergeCell ref="AW121:AX121"/>
    <mergeCell ref="AY121:AZ121"/>
    <mergeCell ref="S119:T119"/>
    <mergeCell ref="AY123:AZ123"/>
    <mergeCell ref="AY116:AZ116"/>
    <mergeCell ref="S117:T117"/>
    <mergeCell ref="U117:V117"/>
    <mergeCell ref="W117:X117"/>
    <mergeCell ref="Z117:AA117"/>
    <mergeCell ref="AB117:AC117"/>
    <mergeCell ref="AY117:AZ117"/>
    <mergeCell ref="AG117:AH117"/>
    <mergeCell ref="AI117:AJ117"/>
    <mergeCell ref="AK117:AL117"/>
    <mergeCell ref="AN117:AO117"/>
    <mergeCell ref="AP117:AQ117"/>
    <mergeCell ref="AR117:AS117"/>
    <mergeCell ref="AU117:AV117"/>
    <mergeCell ref="AW117:AX117"/>
    <mergeCell ref="AD117:AE117"/>
    <mergeCell ref="AD123:AE123"/>
    <mergeCell ref="AG123:AH123"/>
    <mergeCell ref="AI123:AJ123"/>
    <mergeCell ref="AK123:AL123"/>
    <mergeCell ref="AN123:AO123"/>
    <mergeCell ref="AP123:AQ123"/>
    <mergeCell ref="AR123:AS123"/>
    <mergeCell ref="AU123:AV123"/>
    <mergeCell ref="AW123:AX123"/>
    <mergeCell ref="AU120:AV120"/>
    <mergeCell ref="AW120:AX120"/>
    <mergeCell ref="AY120:AZ120"/>
    <mergeCell ref="AN119:AO119"/>
    <mergeCell ref="AP119:AQ119"/>
    <mergeCell ref="AR119:AS119"/>
    <mergeCell ref="AU119:AV119"/>
    <mergeCell ref="AK118:AL118"/>
    <mergeCell ref="AN118:AO118"/>
    <mergeCell ref="AP118:AQ118"/>
    <mergeCell ref="AR118:AS118"/>
    <mergeCell ref="AU118:AV118"/>
    <mergeCell ref="AW118:AX118"/>
    <mergeCell ref="AY118:AZ118"/>
    <mergeCell ref="U119:V119"/>
    <mergeCell ref="W119:X119"/>
    <mergeCell ref="AB119:AC119"/>
    <mergeCell ref="AD119:AE119"/>
    <mergeCell ref="S120:T120"/>
    <mergeCell ref="U120:V120"/>
    <mergeCell ref="W120:X120"/>
    <mergeCell ref="Z120:AA120"/>
    <mergeCell ref="AB120:AC120"/>
    <mergeCell ref="AD120:AE120"/>
    <mergeCell ref="AG120:AH120"/>
    <mergeCell ref="AI120:AJ120"/>
    <mergeCell ref="AK120:AL120"/>
    <mergeCell ref="AN120:AO120"/>
    <mergeCell ref="AP120:AQ120"/>
    <mergeCell ref="AR120:AS120"/>
    <mergeCell ref="S116:T116"/>
    <mergeCell ref="U116:V116"/>
    <mergeCell ref="W116:X116"/>
    <mergeCell ref="Z116:AA116"/>
    <mergeCell ref="AB116:AC116"/>
    <mergeCell ref="AD116:AE116"/>
    <mergeCell ref="AG116:AH116"/>
    <mergeCell ref="AI116:AJ116"/>
    <mergeCell ref="AK116:AL116"/>
    <mergeCell ref="AN116:AO116"/>
    <mergeCell ref="AP116:AQ116"/>
    <mergeCell ref="AR116:AS116"/>
    <mergeCell ref="AU116:AV116"/>
    <mergeCell ref="AW116:AX116"/>
    <mergeCell ref="Z122:AA122"/>
    <mergeCell ref="AW119:AX119"/>
    <mergeCell ref="AY119:AZ119"/>
    <mergeCell ref="Z119:AA119"/>
    <mergeCell ref="AU122:AV122"/>
    <mergeCell ref="AW122:AX122"/>
    <mergeCell ref="AY122:AZ122"/>
    <mergeCell ref="AG119:AH119"/>
    <mergeCell ref="AI119:AJ119"/>
    <mergeCell ref="AK119:AL119"/>
    <mergeCell ref="S118:T118"/>
    <mergeCell ref="U118:V118"/>
    <mergeCell ref="W118:X118"/>
    <mergeCell ref="Z118:AA118"/>
    <mergeCell ref="AB118:AC118"/>
    <mergeCell ref="AD118:AE118"/>
    <mergeCell ref="AG118:AH118"/>
    <mergeCell ref="AI118:AJ118"/>
    <mergeCell ref="S114:T114"/>
    <mergeCell ref="U114:V114"/>
    <mergeCell ref="W114:X114"/>
    <mergeCell ref="Z114:AA114"/>
    <mergeCell ref="AB114:AC114"/>
    <mergeCell ref="AD114:AE114"/>
    <mergeCell ref="AG114:AH114"/>
    <mergeCell ref="AI114:AJ114"/>
    <mergeCell ref="AK114:AL114"/>
    <mergeCell ref="AN114:AO114"/>
    <mergeCell ref="AP114:AQ114"/>
    <mergeCell ref="AR114:AS114"/>
    <mergeCell ref="AU114:AV114"/>
    <mergeCell ref="AW114:AX114"/>
    <mergeCell ref="AY114:AZ114"/>
    <mergeCell ref="S115:T115"/>
    <mergeCell ref="U115:V115"/>
    <mergeCell ref="W115:X115"/>
    <mergeCell ref="Z115:AA115"/>
    <mergeCell ref="AB115:AC115"/>
    <mergeCell ref="AN115:AO115"/>
    <mergeCell ref="AP115:AQ115"/>
    <mergeCell ref="AR115:AS115"/>
    <mergeCell ref="AU115:AV115"/>
    <mergeCell ref="AW115:AX115"/>
    <mergeCell ref="AY115:AZ115"/>
    <mergeCell ref="AG115:AH115"/>
    <mergeCell ref="AI115:AJ115"/>
    <mergeCell ref="AK115:AL115"/>
    <mergeCell ref="AU112:AV112"/>
    <mergeCell ref="AW112:AX112"/>
    <mergeCell ref="AY112:AZ112"/>
    <mergeCell ref="S113:T113"/>
    <mergeCell ref="U113:V113"/>
    <mergeCell ref="W113:X113"/>
    <mergeCell ref="Z113:AA113"/>
    <mergeCell ref="AB113:AC113"/>
    <mergeCell ref="AD113:AE113"/>
    <mergeCell ref="AG113:AH113"/>
    <mergeCell ref="AI113:AJ113"/>
    <mergeCell ref="AK113:AL113"/>
    <mergeCell ref="AP113:AQ113"/>
    <mergeCell ref="AR113:AS113"/>
    <mergeCell ref="AU113:AV113"/>
    <mergeCell ref="AW113:AX113"/>
    <mergeCell ref="AY113:AZ113"/>
    <mergeCell ref="S112:T112"/>
    <mergeCell ref="U112:V112"/>
    <mergeCell ref="W112:X112"/>
    <mergeCell ref="Z112:AA112"/>
    <mergeCell ref="AB112:AC112"/>
    <mergeCell ref="AD112:AE112"/>
    <mergeCell ref="AG112:AH112"/>
    <mergeCell ref="AI112:AJ112"/>
    <mergeCell ref="AK112:AL112"/>
    <mergeCell ref="AN112:AO112"/>
    <mergeCell ref="AP112:AQ112"/>
    <mergeCell ref="AR112:AS112"/>
    <mergeCell ref="AN113:AO113"/>
    <mergeCell ref="S111:T111"/>
    <mergeCell ref="U111:V111"/>
    <mergeCell ref="W111:X111"/>
    <mergeCell ref="Z111:AA111"/>
    <mergeCell ref="AB111:AC111"/>
    <mergeCell ref="AD111:AE111"/>
    <mergeCell ref="AG111:AH111"/>
    <mergeCell ref="AI111:AJ111"/>
    <mergeCell ref="AK111:AL111"/>
    <mergeCell ref="AN111:AO111"/>
    <mergeCell ref="AP111:AQ111"/>
    <mergeCell ref="AR111:AS111"/>
    <mergeCell ref="S110:T110"/>
    <mergeCell ref="U110:V110"/>
    <mergeCell ref="W110:X110"/>
    <mergeCell ref="Z110:AA110"/>
    <mergeCell ref="AB110:AC110"/>
    <mergeCell ref="AD110:AE110"/>
    <mergeCell ref="AG110:AH110"/>
    <mergeCell ref="AI110:AJ110"/>
    <mergeCell ref="AK110:AL110"/>
    <mergeCell ref="AN110:AO110"/>
    <mergeCell ref="AP110:AQ110"/>
    <mergeCell ref="AR110:AS110"/>
    <mergeCell ref="AD109:AE109"/>
    <mergeCell ref="AG109:AH109"/>
    <mergeCell ref="AI109:AJ109"/>
    <mergeCell ref="AK109:AL109"/>
    <mergeCell ref="AN109:AO109"/>
    <mergeCell ref="AP109:AQ109"/>
    <mergeCell ref="AR109:AS109"/>
    <mergeCell ref="AU109:AV109"/>
    <mergeCell ref="AW109:AX109"/>
    <mergeCell ref="AY109:AZ109"/>
    <mergeCell ref="AU110:AV110"/>
    <mergeCell ref="AW110:AX110"/>
    <mergeCell ref="AY110:AZ110"/>
    <mergeCell ref="AU111:AV111"/>
    <mergeCell ref="AW111:AX111"/>
    <mergeCell ref="AY111:AZ111"/>
    <mergeCell ref="AG63:AH63"/>
    <mergeCell ref="AI63:AJ63"/>
    <mergeCell ref="AK63:AL63"/>
    <mergeCell ref="AN63:AO63"/>
    <mergeCell ref="AP63:AQ63"/>
    <mergeCell ref="AR63:AS63"/>
    <mergeCell ref="AY108:AZ108"/>
    <mergeCell ref="AG64:AH64"/>
    <mergeCell ref="AI64:AJ64"/>
    <mergeCell ref="AK64:AL64"/>
    <mergeCell ref="AN64:AO64"/>
    <mergeCell ref="AP64:AQ64"/>
    <mergeCell ref="AR64:AS64"/>
    <mergeCell ref="AU65:AV65"/>
    <mergeCell ref="AW65:AX65"/>
    <mergeCell ref="AW68:AX68"/>
    <mergeCell ref="S108:T108"/>
    <mergeCell ref="U108:V108"/>
    <mergeCell ref="W108:X108"/>
    <mergeCell ref="Z108:AA108"/>
    <mergeCell ref="AB108:AC108"/>
    <mergeCell ref="AD108:AE108"/>
    <mergeCell ref="AG108:AH108"/>
    <mergeCell ref="AI108:AJ108"/>
    <mergeCell ref="AK108:AL108"/>
    <mergeCell ref="AN108:AO108"/>
    <mergeCell ref="AP108:AQ108"/>
    <mergeCell ref="AR108:AS108"/>
    <mergeCell ref="AB81:AC81"/>
    <mergeCell ref="AD81:AE81"/>
    <mergeCell ref="Z81:AA81"/>
    <mergeCell ref="S86:T86"/>
    <mergeCell ref="AW62:AX62"/>
    <mergeCell ref="S64:T64"/>
    <mergeCell ref="U64:V64"/>
    <mergeCell ref="W64:X64"/>
    <mergeCell ref="AU108:AV108"/>
    <mergeCell ref="AW108:AX108"/>
    <mergeCell ref="Z66:AA66"/>
    <mergeCell ref="AB66:AC66"/>
    <mergeCell ref="AD66:AE66"/>
    <mergeCell ref="AG66:AH66"/>
    <mergeCell ref="AI66:AJ66"/>
    <mergeCell ref="AK66:AL66"/>
    <mergeCell ref="AN66:AO66"/>
    <mergeCell ref="AP66:AQ66"/>
    <mergeCell ref="AR66:AS66"/>
    <mergeCell ref="AD64:AE64"/>
    <mergeCell ref="S109:T109"/>
    <mergeCell ref="U109:V109"/>
    <mergeCell ref="W109:X109"/>
    <mergeCell ref="Z109:AA109"/>
    <mergeCell ref="AB109:AC109"/>
    <mergeCell ref="S63:T63"/>
    <mergeCell ref="U63:V63"/>
    <mergeCell ref="W63:X63"/>
    <mergeCell ref="Z63:AA63"/>
    <mergeCell ref="AB63:AC63"/>
    <mergeCell ref="AD63:AE63"/>
    <mergeCell ref="AU63:AV63"/>
    <mergeCell ref="AW63:AX63"/>
    <mergeCell ref="AY63:AZ63"/>
    <mergeCell ref="AY65:AZ65"/>
    <mergeCell ref="Z62:AA62"/>
    <mergeCell ref="AB62:AC62"/>
    <mergeCell ref="AD62:AE62"/>
    <mergeCell ref="S62:T62"/>
    <mergeCell ref="AU64:AV64"/>
    <mergeCell ref="AW64:AX64"/>
    <mergeCell ref="AY64:AZ64"/>
    <mergeCell ref="AG62:AH62"/>
    <mergeCell ref="AI62:AJ62"/>
    <mergeCell ref="AK62:AL62"/>
    <mergeCell ref="AN62:AO62"/>
    <mergeCell ref="AP62:AQ62"/>
    <mergeCell ref="AR62:AS62"/>
    <mergeCell ref="AU62:AV62"/>
    <mergeCell ref="S66:T66"/>
    <mergeCell ref="U66:V66"/>
    <mergeCell ref="W66:X66"/>
    <mergeCell ref="AB67:AC67"/>
    <mergeCell ref="AD67:AE67"/>
    <mergeCell ref="AG67:AH67"/>
    <mergeCell ref="AI67:AJ67"/>
    <mergeCell ref="AK67:AL67"/>
    <mergeCell ref="AP67:AQ67"/>
    <mergeCell ref="AR67:AS67"/>
    <mergeCell ref="AD68:AE68"/>
    <mergeCell ref="AG68:AH68"/>
    <mergeCell ref="AI68:AJ68"/>
    <mergeCell ref="AK68:AL68"/>
    <mergeCell ref="AN68:AO68"/>
    <mergeCell ref="AP68:AQ68"/>
    <mergeCell ref="AR68:AS68"/>
    <mergeCell ref="AN67:AO67"/>
    <mergeCell ref="AU69:AV69"/>
    <mergeCell ref="AU68:AV68"/>
    <mergeCell ref="AU67:AV67"/>
    <mergeCell ref="Z69:AA69"/>
    <mergeCell ref="AB69:AC69"/>
    <mergeCell ref="AD69:AE69"/>
    <mergeCell ref="AG69:AH69"/>
    <mergeCell ref="AI69:AJ69"/>
    <mergeCell ref="AK69:AL69"/>
    <mergeCell ref="AN69:AO69"/>
    <mergeCell ref="AP69:AQ69"/>
    <mergeCell ref="AR69:AS69"/>
    <mergeCell ref="AU72:AV72"/>
    <mergeCell ref="AW72:AX72"/>
    <mergeCell ref="AW69:AX69"/>
    <mergeCell ref="AY69:AZ69"/>
    <mergeCell ref="S68:T68"/>
    <mergeCell ref="U68:V68"/>
    <mergeCell ref="W68:X68"/>
    <mergeCell ref="Z68:AA68"/>
    <mergeCell ref="AB68:AC68"/>
    <mergeCell ref="S70:T70"/>
    <mergeCell ref="U70:V70"/>
    <mergeCell ref="W70:X70"/>
    <mergeCell ref="Z70:AA70"/>
    <mergeCell ref="AB70:AC70"/>
    <mergeCell ref="AD70:AE70"/>
    <mergeCell ref="AG70:AH70"/>
    <mergeCell ref="AI70:AJ70"/>
    <mergeCell ref="AK70:AL70"/>
    <mergeCell ref="AY72:AZ72"/>
    <mergeCell ref="AG71:AH71"/>
    <mergeCell ref="AI71:AJ71"/>
    <mergeCell ref="AK71:AL71"/>
    <mergeCell ref="AN71:AO71"/>
    <mergeCell ref="AK75:AL75"/>
    <mergeCell ref="AN75:AO75"/>
    <mergeCell ref="AP75:AQ75"/>
    <mergeCell ref="AR75:AS75"/>
    <mergeCell ref="AU75:AV75"/>
    <mergeCell ref="Z76:AA76"/>
    <mergeCell ref="AB76:AC76"/>
    <mergeCell ref="AD76:AE76"/>
    <mergeCell ref="AG76:AH76"/>
    <mergeCell ref="AI76:AJ76"/>
    <mergeCell ref="AP71:AQ71"/>
    <mergeCell ref="AR71:AS71"/>
    <mergeCell ref="AU71:AV71"/>
    <mergeCell ref="AW71:AX71"/>
    <mergeCell ref="AY71:AZ71"/>
    <mergeCell ref="AU73:AV73"/>
    <mergeCell ref="AW73:AX73"/>
    <mergeCell ref="AG74:AH74"/>
    <mergeCell ref="AI74:AJ74"/>
    <mergeCell ref="AK74:AL74"/>
    <mergeCell ref="AN74:AO74"/>
    <mergeCell ref="AP74:AQ74"/>
    <mergeCell ref="AR74:AS74"/>
    <mergeCell ref="AU74:AV74"/>
    <mergeCell ref="AW74:AX74"/>
    <mergeCell ref="AW76:AX76"/>
    <mergeCell ref="AY76:AZ76"/>
    <mergeCell ref="AY74:AZ74"/>
    <mergeCell ref="AY73:AZ73"/>
    <mergeCell ref="AD71:AE71"/>
    <mergeCell ref="AR73:AS73"/>
    <mergeCell ref="AK76:AL76"/>
    <mergeCell ref="U77:V77"/>
    <mergeCell ref="W77:X77"/>
    <mergeCell ref="Z77:AA77"/>
    <mergeCell ref="AB77:AC77"/>
    <mergeCell ref="AD77:AE77"/>
    <mergeCell ref="AN76:AO76"/>
    <mergeCell ref="AP76:AQ76"/>
    <mergeCell ref="AW75:AX75"/>
    <mergeCell ref="AY75:AZ75"/>
    <mergeCell ref="S74:T74"/>
    <mergeCell ref="U74:V74"/>
    <mergeCell ref="W74:X74"/>
    <mergeCell ref="Z74:AA74"/>
    <mergeCell ref="AB74:AC74"/>
    <mergeCell ref="AW77:AX77"/>
    <mergeCell ref="AY77:AZ77"/>
    <mergeCell ref="AG77:AH77"/>
    <mergeCell ref="AI77:AJ77"/>
    <mergeCell ref="AK77:AL77"/>
    <mergeCell ref="AN77:AO77"/>
    <mergeCell ref="AP77:AQ77"/>
    <mergeCell ref="AR77:AS77"/>
    <mergeCell ref="AU77:AV77"/>
    <mergeCell ref="AR76:AS76"/>
    <mergeCell ref="S75:T75"/>
    <mergeCell ref="U75:V75"/>
    <mergeCell ref="W75:X75"/>
    <mergeCell ref="Z75:AA75"/>
    <mergeCell ref="AB75:AC75"/>
    <mergeCell ref="AD75:AE75"/>
    <mergeCell ref="AG75:AH75"/>
    <mergeCell ref="AI75:AJ75"/>
    <mergeCell ref="AY78:AZ78"/>
    <mergeCell ref="AU76:AV76"/>
    <mergeCell ref="S79:T79"/>
    <mergeCell ref="U79:V79"/>
    <mergeCell ref="W79:X79"/>
    <mergeCell ref="Z79:AA79"/>
    <mergeCell ref="AB79:AC79"/>
    <mergeCell ref="AD79:AE79"/>
    <mergeCell ref="AG79:AH79"/>
    <mergeCell ref="AI79:AJ79"/>
    <mergeCell ref="AK79:AL79"/>
    <mergeCell ref="AN79:AO79"/>
    <mergeCell ref="AP79:AQ79"/>
    <mergeCell ref="AR79:AS79"/>
    <mergeCell ref="AU79:AV79"/>
    <mergeCell ref="AW79:AX79"/>
    <mergeCell ref="AY79:AZ79"/>
    <mergeCell ref="S78:T78"/>
    <mergeCell ref="U78:V78"/>
    <mergeCell ref="W78:X78"/>
    <mergeCell ref="Z78:AA78"/>
    <mergeCell ref="AB78:AC78"/>
    <mergeCell ref="AD78:AE78"/>
    <mergeCell ref="AG78:AH78"/>
    <mergeCell ref="AI78:AJ78"/>
    <mergeCell ref="AK78:AL78"/>
    <mergeCell ref="AN78:AO78"/>
    <mergeCell ref="AP78:AQ78"/>
    <mergeCell ref="AR78:AS78"/>
    <mergeCell ref="AU78:AV78"/>
    <mergeCell ref="AW78:AX78"/>
    <mergeCell ref="S77:T77"/>
    <mergeCell ref="AG80:AH80"/>
    <mergeCell ref="AI80:AJ80"/>
    <mergeCell ref="AK80:AL80"/>
    <mergeCell ref="AN80:AO80"/>
    <mergeCell ref="AP80:AQ80"/>
    <mergeCell ref="AR80:AS80"/>
    <mergeCell ref="AU80:AV80"/>
    <mergeCell ref="AW80:AX80"/>
    <mergeCell ref="AY80:AZ80"/>
    <mergeCell ref="S85:T85"/>
    <mergeCell ref="U85:V85"/>
    <mergeCell ref="W85:X85"/>
    <mergeCell ref="Z85:AA85"/>
    <mergeCell ref="AB85:AC85"/>
    <mergeCell ref="AD85:AE85"/>
    <mergeCell ref="AG85:AH85"/>
    <mergeCell ref="AI85:AJ85"/>
    <mergeCell ref="AK85:AL85"/>
    <mergeCell ref="AN85:AO85"/>
    <mergeCell ref="AP85:AQ85"/>
    <mergeCell ref="AR85:AS85"/>
    <mergeCell ref="AU85:AV85"/>
    <mergeCell ref="AW85:AX85"/>
    <mergeCell ref="S80:T80"/>
    <mergeCell ref="U80:V80"/>
    <mergeCell ref="W80:X80"/>
    <mergeCell ref="Z80:AA80"/>
    <mergeCell ref="AB80:AC80"/>
    <mergeCell ref="AD80:AE80"/>
    <mergeCell ref="AY81:AZ81"/>
    <mergeCell ref="Z84:AA84"/>
    <mergeCell ref="AB84:AC84"/>
    <mergeCell ref="AD87:AE87"/>
    <mergeCell ref="AG87:AH87"/>
    <mergeCell ref="AI87:AJ87"/>
    <mergeCell ref="AK87:AL87"/>
    <mergeCell ref="AN87:AO87"/>
    <mergeCell ref="AP87:AQ87"/>
    <mergeCell ref="AR87:AS87"/>
    <mergeCell ref="AU87:AV87"/>
    <mergeCell ref="AW87:AX87"/>
    <mergeCell ref="AY87:AZ87"/>
    <mergeCell ref="S88:T88"/>
    <mergeCell ref="U88:V88"/>
    <mergeCell ref="W88:X88"/>
    <mergeCell ref="Z88:AA88"/>
    <mergeCell ref="AB88:AC88"/>
    <mergeCell ref="AD88:AE88"/>
    <mergeCell ref="AG88:AH88"/>
    <mergeCell ref="AI88:AJ88"/>
    <mergeCell ref="AK88:AL88"/>
    <mergeCell ref="AN88:AO88"/>
    <mergeCell ref="AP88:AQ88"/>
    <mergeCell ref="AR88:AS88"/>
    <mergeCell ref="AU88:AV88"/>
    <mergeCell ref="AW88:AX88"/>
    <mergeCell ref="AY88:AZ88"/>
    <mergeCell ref="S87:T87"/>
    <mergeCell ref="U87:V87"/>
    <mergeCell ref="W87:X87"/>
    <mergeCell ref="AB87:AC87"/>
    <mergeCell ref="AB89:AC89"/>
    <mergeCell ref="AD89:AE89"/>
    <mergeCell ref="AG89:AH89"/>
    <mergeCell ref="AI89:AJ89"/>
    <mergeCell ref="AK89:AL89"/>
    <mergeCell ref="AN89:AO89"/>
    <mergeCell ref="AP89:AQ89"/>
    <mergeCell ref="AR89:AS89"/>
    <mergeCell ref="AU89:AV89"/>
    <mergeCell ref="AW89:AX89"/>
    <mergeCell ref="AY89:AZ89"/>
    <mergeCell ref="S90:T90"/>
    <mergeCell ref="U90:V90"/>
    <mergeCell ref="W90:X90"/>
    <mergeCell ref="Z90:AA90"/>
    <mergeCell ref="AB90:AC90"/>
    <mergeCell ref="AD90:AE90"/>
    <mergeCell ref="AG90:AH90"/>
    <mergeCell ref="AI90:AJ90"/>
    <mergeCell ref="AK90:AL90"/>
    <mergeCell ref="AN90:AO90"/>
    <mergeCell ref="AP90:AQ90"/>
    <mergeCell ref="AR90:AS90"/>
    <mergeCell ref="AU90:AV90"/>
    <mergeCell ref="AW90:AX90"/>
    <mergeCell ref="AY90:AZ90"/>
    <mergeCell ref="S89:T89"/>
    <mergeCell ref="U89:V89"/>
    <mergeCell ref="W89:X89"/>
    <mergeCell ref="Z89:AA89"/>
    <mergeCell ref="AG91:AH91"/>
    <mergeCell ref="AI91:AJ91"/>
    <mergeCell ref="AK91:AL91"/>
    <mergeCell ref="AN91:AO91"/>
    <mergeCell ref="AP91:AQ91"/>
    <mergeCell ref="AR91:AS91"/>
    <mergeCell ref="AU91:AV91"/>
    <mergeCell ref="AW91:AX91"/>
    <mergeCell ref="AY91:AZ91"/>
    <mergeCell ref="S92:T92"/>
    <mergeCell ref="U92:V92"/>
    <mergeCell ref="W92:X92"/>
    <mergeCell ref="Z92:AA92"/>
    <mergeCell ref="AB92:AC92"/>
    <mergeCell ref="AD92:AE92"/>
    <mergeCell ref="AG92:AH92"/>
    <mergeCell ref="AI92:AJ92"/>
    <mergeCell ref="AK92:AL92"/>
    <mergeCell ref="AN92:AO92"/>
    <mergeCell ref="AP92:AQ92"/>
    <mergeCell ref="AR92:AS92"/>
    <mergeCell ref="AU92:AV92"/>
    <mergeCell ref="AW92:AX92"/>
    <mergeCell ref="AY92:AZ92"/>
    <mergeCell ref="U91:V91"/>
    <mergeCell ref="W91:X91"/>
    <mergeCell ref="AB91:AC91"/>
    <mergeCell ref="AD91:AE91"/>
    <mergeCell ref="AU93:AV93"/>
    <mergeCell ref="AW93:AX93"/>
    <mergeCell ref="AY93:AZ93"/>
    <mergeCell ref="S94:T94"/>
    <mergeCell ref="U94:V94"/>
    <mergeCell ref="W94:X94"/>
    <mergeCell ref="Z94:AA94"/>
    <mergeCell ref="AB94:AC94"/>
    <mergeCell ref="AD94:AE94"/>
    <mergeCell ref="AG94:AH94"/>
    <mergeCell ref="AI94:AJ94"/>
    <mergeCell ref="AK94:AL94"/>
    <mergeCell ref="AN94:AO94"/>
    <mergeCell ref="AP94:AQ94"/>
    <mergeCell ref="AR94:AS94"/>
    <mergeCell ref="AU94:AV94"/>
    <mergeCell ref="AW94:AX94"/>
    <mergeCell ref="AY94:AZ94"/>
    <mergeCell ref="S93:T93"/>
    <mergeCell ref="U93:V93"/>
    <mergeCell ref="W93:X93"/>
    <mergeCell ref="Z93:AA93"/>
    <mergeCell ref="W97:X97"/>
    <mergeCell ref="Z97:AA97"/>
    <mergeCell ref="AB97:AC97"/>
    <mergeCell ref="AD97:AE97"/>
    <mergeCell ref="AG97:AH97"/>
    <mergeCell ref="AI97:AJ97"/>
    <mergeCell ref="AK97:AL97"/>
    <mergeCell ref="AN97:AO97"/>
    <mergeCell ref="AP97:AQ97"/>
    <mergeCell ref="AB93:AC93"/>
    <mergeCell ref="AD93:AE93"/>
    <mergeCell ref="AG93:AH93"/>
    <mergeCell ref="AI93:AJ93"/>
    <mergeCell ref="AK93:AL93"/>
    <mergeCell ref="AN93:AO93"/>
    <mergeCell ref="AP93:AQ93"/>
    <mergeCell ref="AR93:AS93"/>
    <mergeCell ref="AR97:AS97"/>
    <mergeCell ref="S95:T95"/>
    <mergeCell ref="U95:V95"/>
    <mergeCell ref="W95:X95"/>
    <mergeCell ref="AB95:AC95"/>
    <mergeCell ref="AD95:AE95"/>
    <mergeCell ref="AG95:AH95"/>
    <mergeCell ref="AI95:AJ95"/>
    <mergeCell ref="AK95:AL95"/>
    <mergeCell ref="AN95:AO95"/>
    <mergeCell ref="AP95:AQ95"/>
    <mergeCell ref="AR95:AS95"/>
    <mergeCell ref="AU95:AV95"/>
    <mergeCell ref="AW95:AX95"/>
    <mergeCell ref="AY95:AZ95"/>
    <mergeCell ref="AR96:AS96"/>
    <mergeCell ref="AU96:AV96"/>
    <mergeCell ref="AW96:AX96"/>
    <mergeCell ref="AY96:AZ96"/>
    <mergeCell ref="Z96:AA96"/>
    <mergeCell ref="AB96:AC96"/>
    <mergeCell ref="AD96:AE96"/>
    <mergeCell ref="S99:T99"/>
    <mergeCell ref="U99:V99"/>
    <mergeCell ref="W99:X99"/>
    <mergeCell ref="AB99:AC99"/>
    <mergeCell ref="AD99:AE99"/>
    <mergeCell ref="AG99:AH99"/>
    <mergeCell ref="AI99:AJ99"/>
    <mergeCell ref="AK99:AL99"/>
    <mergeCell ref="AN99:AO99"/>
    <mergeCell ref="AP99:AQ99"/>
    <mergeCell ref="AR99:AS99"/>
    <mergeCell ref="AU99:AV99"/>
    <mergeCell ref="AW99:AX99"/>
    <mergeCell ref="AY99:AZ99"/>
    <mergeCell ref="Z98:AA98"/>
    <mergeCell ref="AG98:AH98"/>
    <mergeCell ref="AI98:AJ98"/>
    <mergeCell ref="AK98:AL98"/>
    <mergeCell ref="AB98:AC98"/>
    <mergeCell ref="AN98:AO98"/>
    <mergeCell ref="AP98:AQ98"/>
    <mergeCell ref="AR98:AS98"/>
    <mergeCell ref="AU97:AV97"/>
    <mergeCell ref="AW97:AX97"/>
    <mergeCell ref="AY97:AZ97"/>
    <mergeCell ref="S97:T97"/>
    <mergeCell ref="U97:V97"/>
    <mergeCell ref="AG100:AH100"/>
    <mergeCell ref="AN100:AO100"/>
    <mergeCell ref="S101:T101"/>
    <mergeCell ref="U101:V101"/>
    <mergeCell ref="W101:X101"/>
    <mergeCell ref="Z101:AA101"/>
    <mergeCell ref="AB101:AC101"/>
    <mergeCell ref="AD101:AE101"/>
    <mergeCell ref="AG101:AH101"/>
    <mergeCell ref="AI101:AJ101"/>
    <mergeCell ref="AK101:AL101"/>
    <mergeCell ref="AN101:AO101"/>
    <mergeCell ref="AP101:AQ101"/>
    <mergeCell ref="AR101:AS101"/>
    <mergeCell ref="S100:T100"/>
    <mergeCell ref="U100:V100"/>
    <mergeCell ref="W100:X100"/>
    <mergeCell ref="Z100:AA100"/>
    <mergeCell ref="AB100:AC100"/>
    <mergeCell ref="AD100:AE100"/>
    <mergeCell ref="AK100:AL100"/>
    <mergeCell ref="AU101:AV101"/>
    <mergeCell ref="AW101:AX101"/>
    <mergeCell ref="AD98:AE98"/>
    <mergeCell ref="AU98:AV98"/>
    <mergeCell ref="AW98:AX98"/>
    <mergeCell ref="AY98:AZ98"/>
    <mergeCell ref="S102:T102"/>
    <mergeCell ref="U102:V102"/>
    <mergeCell ref="W102:X102"/>
    <mergeCell ref="Z102:AA102"/>
    <mergeCell ref="AB102:AC102"/>
    <mergeCell ref="AD102:AE102"/>
    <mergeCell ref="AG102:AH102"/>
    <mergeCell ref="AI102:AJ102"/>
    <mergeCell ref="AK102:AL102"/>
    <mergeCell ref="AW107:AX107"/>
    <mergeCell ref="AY107:AZ107"/>
    <mergeCell ref="AY102:AZ102"/>
    <mergeCell ref="S103:T103"/>
    <mergeCell ref="U103:V103"/>
    <mergeCell ref="W103:X103"/>
    <mergeCell ref="AB103:AC103"/>
    <mergeCell ref="AD103:AE103"/>
    <mergeCell ref="AG103:AH103"/>
    <mergeCell ref="AI103:AJ103"/>
    <mergeCell ref="AK103:AL103"/>
    <mergeCell ref="AN103:AO103"/>
    <mergeCell ref="AP103:AQ103"/>
    <mergeCell ref="AR103:AS103"/>
    <mergeCell ref="S107:T107"/>
    <mergeCell ref="U107:V107"/>
    <mergeCell ref="W107:X107"/>
    <mergeCell ref="AD104:AE104"/>
    <mergeCell ref="AU103:AV103"/>
    <mergeCell ref="AW103:AX103"/>
    <mergeCell ref="AY103:AZ103"/>
    <mergeCell ref="AW102:AX102"/>
    <mergeCell ref="Z107:AA107"/>
    <mergeCell ref="AB107:AC107"/>
    <mergeCell ref="AD107:AE107"/>
    <mergeCell ref="AG107:AH107"/>
    <mergeCell ref="AI107:AJ107"/>
    <mergeCell ref="AK107:AL107"/>
    <mergeCell ref="AN107:AO107"/>
    <mergeCell ref="AP107:AQ107"/>
    <mergeCell ref="AR107:AS107"/>
    <mergeCell ref="AU107:AV107"/>
    <mergeCell ref="AN102:AO102"/>
    <mergeCell ref="AP102:AQ102"/>
    <mergeCell ref="AR102:AS102"/>
    <mergeCell ref="AU102:AV102"/>
    <mergeCell ref="Z141:AA141"/>
    <mergeCell ref="Z145:AA145"/>
    <mergeCell ref="AD115:AE115"/>
    <mergeCell ref="AR225:AS225"/>
    <mergeCell ref="Z224:AA224"/>
    <mergeCell ref="AB224:AC224"/>
    <mergeCell ref="AD224:AE224"/>
    <mergeCell ref="AG224:AH224"/>
    <mergeCell ref="AN224:AO224"/>
    <mergeCell ref="AP224:AQ224"/>
    <mergeCell ref="Z223:AA223"/>
    <mergeCell ref="AB223:AC223"/>
    <mergeCell ref="AD223:AE223"/>
    <mergeCell ref="AG223:AH223"/>
    <mergeCell ref="AI223:AJ223"/>
    <mergeCell ref="AK223:AL223"/>
    <mergeCell ref="AN223:AO223"/>
    <mergeCell ref="AP223:AQ223"/>
    <mergeCell ref="AB225:AC225"/>
    <mergeCell ref="AY226:AZ226"/>
    <mergeCell ref="S227:T227"/>
    <mergeCell ref="U227:V227"/>
    <mergeCell ref="W227:X227"/>
    <mergeCell ref="Z227:AA227"/>
    <mergeCell ref="AB227:AC227"/>
    <mergeCell ref="AD227:AE227"/>
    <mergeCell ref="AG227:AH227"/>
    <mergeCell ref="AI227:AJ227"/>
    <mergeCell ref="AK227:AL227"/>
    <mergeCell ref="AN227:AO227"/>
    <mergeCell ref="AP227:AQ227"/>
    <mergeCell ref="S226:T226"/>
    <mergeCell ref="U226:V226"/>
    <mergeCell ref="W226:X226"/>
    <mergeCell ref="Z226:AA226"/>
    <mergeCell ref="AB226:AC226"/>
    <mergeCell ref="AD226:AE226"/>
    <mergeCell ref="AR229:AS229"/>
    <mergeCell ref="AR227:AS227"/>
    <mergeCell ref="AU227:AV227"/>
    <mergeCell ref="AR228:AS228"/>
    <mergeCell ref="AU228:AV228"/>
    <mergeCell ref="S228:T228"/>
    <mergeCell ref="U228:V228"/>
    <mergeCell ref="W228:X228"/>
    <mergeCell ref="Z228:AA228"/>
    <mergeCell ref="AB228:AC228"/>
    <mergeCell ref="AD228:AE228"/>
    <mergeCell ref="AG228:AH228"/>
    <mergeCell ref="AI228:AJ228"/>
    <mergeCell ref="AK228:AL228"/>
    <mergeCell ref="AN228:AO228"/>
    <mergeCell ref="AP228:AQ228"/>
    <mergeCell ref="S229:T229"/>
    <mergeCell ref="U229:V229"/>
    <mergeCell ref="W229:X229"/>
    <mergeCell ref="AB229:AC229"/>
    <mergeCell ref="Z229:AA229"/>
    <mergeCell ref="AW231:AX231"/>
    <mergeCell ref="AY231:AZ231"/>
    <mergeCell ref="S230:T230"/>
    <mergeCell ref="U230:V230"/>
    <mergeCell ref="W230:X230"/>
    <mergeCell ref="Z230:AA230"/>
    <mergeCell ref="AB230:AC230"/>
    <mergeCell ref="AD230:AE230"/>
    <mergeCell ref="AG230:AH230"/>
    <mergeCell ref="AI230:AJ230"/>
    <mergeCell ref="AK230:AL230"/>
    <mergeCell ref="AN230:AO230"/>
    <mergeCell ref="AP230:AQ230"/>
    <mergeCell ref="AR230:AS230"/>
    <mergeCell ref="AU230:AV230"/>
    <mergeCell ref="AW230:AX230"/>
    <mergeCell ref="AY230:AZ230"/>
    <mergeCell ref="S231:T231"/>
    <mergeCell ref="U231:V231"/>
    <mergeCell ref="W231:X231"/>
    <mergeCell ref="Z231:AA231"/>
    <mergeCell ref="AB231:AC231"/>
    <mergeCell ref="AD231:AE231"/>
    <mergeCell ref="AG231:AH231"/>
    <mergeCell ref="AI231:AJ231"/>
    <mergeCell ref="AK231:AL231"/>
    <mergeCell ref="AN231:AO231"/>
    <mergeCell ref="AP231:AQ231"/>
    <mergeCell ref="AR231:AS231"/>
    <mergeCell ref="AU231:AV231"/>
    <mergeCell ref="AD235:AE235"/>
    <mergeCell ref="AG235:AH235"/>
    <mergeCell ref="AI235:AJ235"/>
    <mergeCell ref="AK235:AL235"/>
    <mergeCell ref="AN235:AO235"/>
    <mergeCell ref="AP235:AQ235"/>
    <mergeCell ref="AU233:AV233"/>
    <mergeCell ref="AD233:AE233"/>
    <mergeCell ref="AG233:AH233"/>
    <mergeCell ref="AI233:AJ233"/>
    <mergeCell ref="AK233:AL233"/>
    <mergeCell ref="AN233:AO233"/>
    <mergeCell ref="AP233:AQ233"/>
    <mergeCell ref="AR233:AS233"/>
    <mergeCell ref="AR232:AS232"/>
    <mergeCell ref="AU232:AV232"/>
    <mergeCell ref="S232:T232"/>
    <mergeCell ref="U232:V232"/>
    <mergeCell ref="W232:X232"/>
    <mergeCell ref="Z232:AA232"/>
    <mergeCell ref="AB232:AC232"/>
    <mergeCell ref="AD232:AE232"/>
    <mergeCell ref="AG232:AH232"/>
    <mergeCell ref="AI232:AJ232"/>
    <mergeCell ref="AK232:AL232"/>
    <mergeCell ref="AN232:AO232"/>
    <mergeCell ref="AP232:AQ232"/>
    <mergeCell ref="S233:T233"/>
    <mergeCell ref="U233:V233"/>
    <mergeCell ref="W233:X233"/>
    <mergeCell ref="AB233:AC233"/>
    <mergeCell ref="Z233:AA233"/>
    <mergeCell ref="AN236:AO236"/>
    <mergeCell ref="AP236:AQ236"/>
    <mergeCell ref="AR235:AS235"/>
    <mergeCell ref="AU235:AV235"/>
    <mergeCell ref="Z237:AA237"/>
    <mergeCell ref="AW235:AX235"/>
    <mergeCell ref="AY235:AZ235"/>
    <mergeCell ref="S234:T234"/>
    <mergeCell ref="U234:V234"/>
    <mergeCell ref="W234:X234"/>
    <mergeCell ref="Z234:AA234"/>
    <mergeCell ref="AB234:AC234"/>
    <mergeCell ref="AD234:AE234"/>
    <mergeCell ref="AG234:AH234"/>
    <mergeCell ref="AI234:AJ234"/>
    <mergeCell ref="AK234:AL234"/>
    <mergeCell ref="AN234:AO234"/>
    <mergeCell ref="AP234:AQ234"/>
    <mergeCell ref="AR234:AS234"/>
    <mergeCell ref="AR236:AS236"/>
    <mergeCell ref="AU236:AV236"/>
    <mergeCell ref="AW236:AX236"/>
    <mergeCell ref="AY236:AZ236"/>
    <mergeCell ref="AW237:AX237"/>
    <mergeCell ref="AY237:AZ237"/>
    <mergeCell ref="AW234:AX234"/>
    <mergeCell ref="AY234:AZ234"/>
    <mergeCell ref="S235:T235"/>
    <mergeCell ref="U235:V235"/>
    <mergeCell ref="W235:X235"/>
    <mergeCell ref="Z235:AA235"/>
    <mergeCell ref="AB235:AC235"/>
    <mergeCell ref="AN238:AO238"/>
    <mergeCell ref="AP238:AQ238"/>
    <mergeCell ref="AR238:AS238"/>
    <mergeCell ref="AU238:AV238"/>
    <mergeCell ref="AW238:AX238"/>
    <mergeCell ref="AY238:AZ238"/>
    <mergeCell ref="S237:T237"/>
    <mergeCell ref="U237:V237"/>
    <mergeCell ref="W237:X237"/>
    <mergeCell ref="AB237:AC237"/>
    <mergeCell ref="AP237:AQ237"/>
    <mergeCell ref="AR237:AS237"/>
    <mergeCell ref="AU237:AV237"/>
    <mergeCell ref="S239:T239"/>
    <mergeCell ref="U239:V239"/>
    <mergeCell ref="W239:X239"/>
    <mergeCell ref="Z239:AA239"/>
    <mergeCell ref="AB239:AC239"/>
    <mergeCell ref="AD239:AE239"/>
    <mergeCell ref="AG239:AH239"/>
    <mergeCell ref="AI239:AJ239"/>
    <mergeCell ref="AK239:AL239"/>
    <mergeCell ref="AN239:AO239"/>
    <mergeCell ref="AP239:AQ239"/>
    <mergeCell ref="AR239:AS239"/>
    <mergeCell ref="AU239:AV239"/>
    <mergeCell ref="AW239:AX239"/>
    <mergeCell ref="AY239:AZ239"/>
    <mergeCell ref="AP240:AQ240"/>
    <mergeCell ref="AR240:AS240"/>
    <mergeCell ref="U240:V240"/>
    <mergeCell ref="W240:X240"/>
    <mergeCell ref="Z240:AA240"/>
    <mergeCell ref="AB240:AC240"/>
    <mergeCell ref="AD240:AE240"/>
    <mergeCell ref="AG240:AH240"/>
    <mergeCell ref="AI240:AJ240"/>
    <mergeCell ref="AK240:AL240"/>
    <mergeCell ref="O242:R242"/>
    <mergeCell ref="S242:T242"/>
    <mergeCell ref="U242:V242"/>
    <mergeCell ref="W242:X242"/>
    <mergeCell ref="Z242:AA242"/>
    <mergeCell ref="AB242:AC242"/>
    <mergeCell ref="AD242:AE242"/>
    <mergeCell ref="AG242:AH242"/>
    <mergeCell ref="AI242:AJ242"/>
    <mergeCell ref="AK242:AL242"/>
    <mergeCell ref="AN242:AO242"/>
    <mergeCell ref="AP242:AQ242"/>
    <mergeCell ref="AR242:AS242"/>
    <mergeCell ref="AI241:AJ241"/>
    <mergeCell ref="AK241:AL241"/>
    <mergeCell ref="AN241:AO241"/>
    <mergeCell ref="AP241:AQ241"/>
    <mergeCell ref="AR241:AS241"/>
    <mergeCell ref="AU242:AV242"/>
    <mergeCell ref="AW242:AX242"/>
    <mergeCell ref="AY242:AZ242"/>
    <mergeCell ref="AU240:AV240"/>
    <mergeCell ref="AW240:AX240"/>
    <mergeCell ref="AY240:AZ240"/>
    <mergeCell ref="AU241:AV241"/>
    <mergeCell ref="AW241:AX241"/>
    <mergeCell ref="AY241:AZ241"/>
    <mergeCell ref="Z241:AA241"/>
    <mergeCell ref="AU246:AV246"/>
    <mergeCell ref="AW246:AX246"/>
    <mergeCell ref="AY246:AZ246"/>
    <mergeCell ref="S245:T245"/>
    <mergeCell ref="U245:V245"/>
    <mergeCell ref="W245:X245"/>
    <mergeCell ref="Z245:AA245"/>
    <mergeCell ref="AB245:AC245"/>
    <mergeCell ref="AD245:AE245"/>
    <mergeCell ref="AG245:AH245"/>
    <mergeCell ref="AI245:AJ245"/>
    <mergeCell ref="AK245:AL245"/>
    <mergeCell ref="AN245:AO245"/>
    <mergeCell ref="AP245:AQ245"/>
    <mergeCell ref="AR245:AS245"/>
    <mergeCell ref="AD246:AE246"/>
    <mergeCell ref="S241:T241"/>
    <mergeCell ref="U241:V241"/>
    <mergeCell ref="W241:X241"/>
    <mergeCell ref="AB241:AC241"/>
    <mergeCell ref="AD241:AE241"/>
    <mergeCell ref="AG241:AH241"/>
    <mergeCell ref="AU245:AV245"/>
    <mergeCell ref="AW245:AX245"/>
    <mergeCell ref="AY245:AZ245"/>
    <mergeCell ref="AN247:AO247"/>
    <mergeCell ref="AP247:AQ247"/>
    <mergeCell ref="AR247:AS247"/>
    <mergeCell ref="AU247:AV247"/>
    <mergeCell ref="AW247:AX247"/>
    <mergeCell ref="AY247:AZ247"/>
    <mergeCell ref="S246:T246"/>
    <mergeCell ref="U246:V246"/>
    <mergeCell ref="W246:X246"/>
    <mergeCell ref="Z246:AA246"/>
    <mergeCell ref="AB246:AC246"/>
    <mergeCell ref="S248:T248"/>
    <mergeCell ref="U248:V248"/>
    <mergeCell ref="W248:X248"/>
    <mergeCell ref="Z248:AA248"/>
    <mergeCell ref="AB248:AC248"/>
    <mergeCell ref="AD248:AE248"/>
    <mergeCell ref="AG248:AH248"/>
    <mergeCell ref="AI248:AJ248"/>
    <mergeCell ref="AK248:AL248"/>
    <mergeCell ref="AN248:AO248"/>
    <mergeCell ref="AP248:AQ248"/>
    <mergeCell ref="AR248:AS248"/>
    <mergeCell ref="AU248:AV248"/>
    <mergeCell ref="AW248:AX248"/>
    <mergeCell ref="AY248:AZ248"/>
    <mergeCell ref="AG246:AH246"/>
    <mergeCell ref="AI246:AJ246"/>
    <mergeCell ref="AK246:AL246"/>
    <mergeCell ref="AN246:AO246"/>
    <mergeCell ref="AP246:AQ246"/>
    <mergeCell ref="AR246:AS246"/>
    <mergeCell ref="AN249:AO249"/>
    <mergeCell ref="AP249:AQ249"/>
    <mergeCell ref="AR249:AS249"/>
    <mergeCell ref="AD250:AE250"/>
    <mergeCell ref="AG250:AH250"/>
    <mergeCell ref="AI250:AJ250"/>
    <mergeCell ref="AK250:AL250"/>
    <mergeCell ref="AN250:AO250"/>
    <mergeCell ref="AP250:AQ250"/>
    <mergeCell ref="AR250:AS250"/>
    <mergeCell ref="AU250:AV250"/>
    <mergeCell ref="AW250:AX250"/>
    <mergeCell ref="AY250:AZ250"/>
    <mergeCell ref="AU249:AV249"/>
    <mergeCell ref="AW249:AX249"/>
    <mergeCell ref="AY249:AZ249"/>
    <mergeCell ref="AI249:AJ249"/>
    <mergeCell ref="AP251:AQ251"/>
    <mergeCell ref="AR251:AS251"/>
    <mergeCell ref="AU251:AV251"/>
    <mergeCell ref="AW251:AX251"/>
    <mergeCell ref="AY251:AZ251"/>
    <mergeCell ref="S250:T250"/>
    <mergeCell ref="U250:V250"/>
    <mergeCell ref="W250:X250"/>
    <mergeCell ref="Z250:AA250"/>
    <mergeCell ref="AB250:AC250"/>
    <mergeCell ref="Z252:AA252"/>
    <mergeCell ref="AB252:AC252"/>
    <mergeCell ref="AD252:AE252"/>
    <mergeCell ref="AG252:AH252"/>
    <mergeCell ref="AI252:AJ252"/>
    <mergeCell ref="AK252:AL252"/>
    <mergeCell ref="AN252:AO252"/>
    <mergeCell ref="AP252:AQ252"/>
    <mergeCell ref="AR252:AS252"/>
    <mergeCell ref="AU252:AV252"/>
    <mergeCell ref="AW252:AX252"/>
    <mergeCell ref="AY252:AZ252"/>
    <mergeCell ref="AY254:AZ254"/>
    <mergeCell ref="S253:T253"/>
    <mergeCell ref="U253:V253"/>
    <mergeCell ref="W253:X253"/>
    <mergeCell ref="Z253:AA253"/>
    <mergeCell ref="AB253:AC253"/>
    <mergeCell ref="AD253:AE253"/>
    <mergeCell ref="AG253:AH253"/>
    <mergeCell ref="AI253:AJ253"/>
    <mergeCell ref="AK253:AL253"/>
    <mergeCell ref="AN253:AO253"/>
    <mergeCell ref="AP253:AQ253"/>
    <mergeCell ref="AR253:AS253"/>
    <mergeCell ref="AU253:AV253"/>
    <mergeCell ref="AW253:AX253"/>
    <mergeCell ref="AY253:AZ253"/>
    <mergeCell ref="S252:T252"/>
    <mergeCell ref="U252:V252"/>
    <mergeCell ref="W252:X252"/>
    <mergeCell ref="Z254:AA254"/>
    <mergeCell ref="AB254:AC254"/>
    <mergeCell ref="AD254:AE254"/>
    <mergeCell ref="AG254:AH254"/>
    <mergeCell ref="AI254:AJ254"/>
    <mergeCell ref="AK254:AL254"/>
    <mergeCell ref="AN254:AO254"/>
    <mergeCell ref="AP254:AQ254"/>
    <mergeCell ref="AR254:AS254"/>
    <mergeCell ref="AU254:AV254"/>
    <mergeCell ref="AW254:AX254"/>
    <mergeCell ref="S254:T254"/>
    <mergeCell ref="U254:V254"/>
    <mergeCell ref="AU256:AV256"/>
    <mergeCell ref="AW256:AX256"/>
    <mergeCell ref="AY256:AZ256"/>
    <mergeCell ref="S255:T255"/>
    <mergeCell ref="U255:V255"/>
    <mergeCell ref="W255:X255"/>
    <mergeCell ref="Z255:AA255"/>
    <mergeCell ref="AB255:AC255"/>
    <mergeCell ref="AD255:AE255"/>
    <mergeCell ref="AG255:AH255"/>
    <mergeCell ref="AI255:AJ255"/>
    <mergeCell ref="AK255:AL255"/>
    <mergeCell ref="AN255:AO255"/>
    <mergeCell ref="AP255:AQ255"/>
    <mergeCell ref="AR255:AS255"/>
    <mergeCell ref="AU255:AV255"/>
    <mergeCell ref="AW255:AX255"/>
    <mergeCell ref="AY255:AZ255"/>
    <mergeCell ref="Z256:AA256"/>
    <mergeCell ref="AB256:AC256"/>
    <mergeCell ref="AD256:AE256"/>
    <mergeCell ref="AG256:AH256"/>
    <mergeCell ref="AI256:AJ256"/>
    <mergeCell ref="AK256:AL256"/>
    <mergeCell ref="AN256:AO256"/>
    <mergeCell ref="AP256:AQ256"/>
    <mergeCell ref="AR256:AS256"/>
    <mergeCell ref="S256:T256"/>
    <mergeCell ref="U256:V256"/>
    <mergeCell ref="W256:X256"/>
    <mergeCell ref="AW258:AX258"/>
    <mergeCell ref="AY258:AZ258"/>
    <mergeCell ref="S257:T257"/>
    <mergeCell ref="U257:V257"/>
    <mergeCell ref="W257:X257"/>
    <mergeCell ref="Z257:AA257"/>
    <mergeCell ref="AB257:AC257"/>
    <mergeCell ref="AD257:AE257"/>
    <mergeCell ref="AG257:AH257"/>
    <mergeCell ref="AI257:AJ257"/>
    <mergeCell ref="AK257:AL257"/>
    <mergeCell ref="AN257:AO257"/>
    <mergeCell ref="AP257:AQ257"/>
    <mergeCell ref="AR257:AS257"/>
    <mergeCell ref="AU257:AV257"/>
    <mergeCell ref="AW257:AX257"/>
    <mergeCell ref="AY257:AZ257"/>
    <mergeCell ref="Z258:AA258"/>
    <mergeCell ref="AB258:AC258"/>
    <mergeCell ref="AD258:AE258"/>
    <mergeCell ref="AG258:AH258"/>
    <mergeCell ref="AR258:AS258"/>
    <mergeCell ref="AU258:AV258"/>
    <mergeCell ref="S258:T258"/>
    <mergeCell ref="U258:V258"/>
    <mergeCell ref="W258:X258"/>
    <mergeCell ref="AI258:AJ258"/>
    <mergeCell ref="AK258:AL258"/>
    <mergeCell ref="AN258:AO258"/>
    <mergeCell ref="AP258:AQ258"/>
    <mergeCell ref="AW260:AX260"/>
    <mergeCell ref="AY260:AZ260"/>
    <mergeCell ref="S259:T259"/>
    <mergeCell ref="U259:V259"/>
    <mergeCell ref="W259:X259"/>
    <mergeCell ref="Z259:AA259"/>
    <mergeCell ref="AB259:AC259"/>
    <mergeCell ref="AD259:AE259"/>
    <mergeCell ref="AG259:AH259"/>
    <mergeCell ref="AI259:AJ259"/>
    <mergeCell ref="AK259:AL259"/>
    <mergeCell ref="AN259:AO259"/>
    <mergeCell ref="AP259:AQ259"/>
    <mergeCell ref="AR259:AS259"/>
    <mergeCell ref="AU259:AV259"/>
    <mergeCell ref="AW259:AX259"/>
    <mergeCell ref="AY259:AZ259"/>
    <mergeCell ref="Z260:AA260"/>
    <mergeCell ref="AB260:AC260"/>
    <mergeCell ref="AD260:AE260"/>
    <mergeCell ref="AG260:AH260"/>
    <mergeCell ref="AI260:AJ260"/>
    <mergeCell ref="AK260:AL260"/>
    <mergeCell ref="AR260:AS260"/>
    <mergeCell ref="AU260:AV260"/>
    <mergeCell ref="S260:T260"/>
    <mergeCell ref="U260:V260"/>
    <mergeCell ref="W260:X260"/>
    <mergeCell ref="AN260:AO260"/>
    <mergeCell ref="AP260:AQ260"/>
    <mergeCell ref="AW262:AX262"/>
    <mergeCell ref="AY262:AZ262"/>
    <mergeCell ref="S261:T261"/>
    <mergeCell ref="U261:V261"/>
    <mergeCell ref="W261:X261"/>
    <mergeCell ref="Z261:AA261"/>
    <mergeCell ref="AB261:AC261"/>
    <mergeCell ref="AD261:AE261"/>
    <mergeCell ref="AG261:AH261"/>
    <mergeCell ref="AI261:AJ261"/>
    <mergeCell ref="AK261:AL261"/>
    <mergeCell ref="AN261:AO261"/>
    <mergeCell ref="AP261:AQ261"/>
    <mergeCell ref="AR261:AS261"/>
    <mergeCell ref="AU261:AV261"/>
    <mergeCell ref="AW261:AX261"/>
    <mergeCell ref="AY261:AZ261"/>
    <mergeCell ref="Z262:AA262"/>
    <mergeCell ref="AB262:AC262"/>
    <mergeCell ref="AD262:AE262"/>
    <mergeCell ref="AG262:AH262"/>
    <mergeCell ref="AI262:AJ262"/>
    <mergeCell ref="AK262:AL262"/>
    <mergeCell ref="AN262:AO262"/>
    <mergeCell ref="AP262:AQ262"/>
    <mergeCell ref="AR262:AS262"/>
    <mergeCell ref="AU262:AV262"/>
    <mergeCell ref="S262:T262"/>
    <mergeCell ref="U262:V262"/>
    <mergeCell ref="W262:X262"/>
    <mergeCell ref="AU264:AV264"/>
    <mergeCell ref="AW264:AX264"/>
    <mergeCell ref="AY264:AZ264"/>
    <mergeCell ref="S263:T263"/>
    <mergeCell ref="U263:V263"/>
    <mergeCell ref="W263:X263"/>
    <mergeCell ref="Z263:AA263"/>
    <mergeCell ref="AB263:AC263"/>
    <mergeCell ref="AD263:AE263"/>
    <mergeCell ref="AG263:AH263"/>
    <mergeCell ref="AI263:AJ263"/>
    <mergeCell ref="AK263:AL263"/>
    <mergeCell ref="AN263:AO263"/>
    <mergeCell ref="AP263:AQ263"/>
    <mergeCell ref="AR263:AS263"/>
    <mergeCell ref="AU263:AV263"/>
    <mergeCell ref="AW263:AX263"/>
    <mergeCell ref="AY263:AZ263"/>
    <mergeCell ref="S264:T264"/>
    <mergeCell ref="U264:V264"/>
    <mergeCell ref="W264:X264"/>
    <mergeCell ref="Z264:AA264"/>
    <mergeCell ref="AB264:AC264"/>
    <mergeCell ref="AD264:AE264"/>
    <mergeCell ref="AG264:AH264"/>
    <mergeCell ref="AI264:AJ264"/>
    <mergeCell ref="AK264:AL264"/>
    <mergeCell ref="AR264:AS264"/>
    <mergeCell ref="AN264:AO264"/>
    <mergeCell ref="AP264:AQ264"/>
    <mergeCell ref="AW265:AX265"/>
    <mergeCell ref="AY265:AZ265"/>
    <mergeCell ref="S268:T268"/>
    <mergeCell ref="U268:V268"/>
    <mergeCell ref="W268:X268"/>
    <mergeCell ref="Z268:AA268"/>
    <mergeCell ref="AB268:AC268"/>
    <mergeCell ref="AD268:AE268"/>
    <mergeCell ref="AG268:AH268"/>
    <mergeCell ref="AI268:AJ268"/>
    <mergeCell ref="AK268:AL268"/>
    <mergeCell ref="AN268:AO268"/>
    <mergeCell ref="AP268:AQ268"/>
    <mergeCell ref="AR268:AS268"/>
    <mergeCell ref="AU268:AV268"/>
    <mergeCell ref="AW268:AX268"/>
    <mergeCell ref="AY268:AZ268"/>
    <mergeCell ref="AU265:AV265"/>
    <mergeCell ref="S265:T265"/>
    <mergeCell ref="U265:V265"/>
    <mergeCell ref="W265:X265"/>
    <mergeCell ref="Z265:AA265"/>
    <mergeCell ref="AB265:AC265"/>
    <mergeCell ref="AD265:AE265"/>
    <mergeCell ref="AG265:AH265"/>
    <mergeCell ref="AI265:AJ265"/>
    <mergeCell ref="AK265:AL265"/>
    <mergeCell ref="AN265:AO265"/>
    <mergeCell ref="AP265:AQ265"/>
    <mergeCell ref="AR265:AS265"/>
    <mergeCell ref="W279:X279"/>
    <mergeCell ref="S282:T282"/>
    <mergeCell ref="S280:T280"/>
    <mergeCell ref="AU270:AV270"/>
    <mergeCell ref="S269:T269"/>
    <mergeCell ref="U269:V269"/>
    <mergeCell ref="W269:X269"/>
    <mergeCell ref="Z269:AA269"/>
    <mergeCell ref="AB269:AC269"/>
    <mergeCell ref="AD269:AE269"/>
    <mergeCell ref="S271:T271"/>
    <mergeCell ref="U271:V271"/>
    <mergeCell ref="W271:X271"/>
    <mergeCell ref="AU273:AV273"/>
    <mergeCell ref="AU277:AV277"/>
    <mergeCell ref="U280:V280"/>
    <mergeCell ref="W280:X280"/>
    <mergeCell ref="Z280:AA280"/>
    <mergeCell ref="AB280:AC280"/>
    <mergeCell ref="AD280:AE280"/>
    <mergeCell ref="AG280:AH280"/>
    <mergeCell ref="AI280:AJ280"/>
    <mergeCell ref="AK280:AL280"/>
    <mergeCell ref="AU280:AV280"/>
    <mergeCell ref="S281:T281"/>
    <mergeCell ref="AW270:AX270"/>
    <mergeCell ref="AY270:AZ270"/>
    <mergeCell ref="AP269:AQ269"/>
    <mergeCell ref="AB271:AC271"/>
    <mergeCell ref="AD271:AE271"/>
    <mergeCell ref="AG271:AH271"/>
    <mergeCell ref="AI271:AJ271"/>
    <mergeCell ref="AK271:AL271"/>
    <mergeCell ref="AN271:AO271"/>
    <mergeCell ref="AP271:AQ271"/>
    <mergeCell ref="AR271:AS271"/>
    <mergeCell ref="Z271:AA271"/>
    <mergeCell ref="AU269:AV269"/>
    <mergeCell ref="AW269:AX269"/>
    <mergeCell ref="AY269:AZ269"/>
    <mergeCell ref="AU271:AV271"/>
    <mergeCell ref="AW271:AX271"/>
    <mergeCell ref="AY271:AZ271"/>
    <mergeCell ref="AI269:AJ269"/>
    <mergeCell ref="AK269:AL269"/>
    <mergeCell ref="AN269:AO269"/>
    <mergeCell ref="AR269:AS269"/>
    <mergeCell ref="AD270:AE270"/>
    <mergeCell ref="AG270:AH270"/>
    <mergeCell ref="AI270:AJ270"/>
    <mergeCell ref="AK270:AL270"/>
    <mergeCell ref="AN270:AO270"/>
    <mergeCell ref="AP270:AQ270"/>
    <mergeCell ref="AR270:AS270"/>
    <mergeCell ref="AW273:AX273"/>
    <mergeCell ref="AY273:AZ273"/>
    <mergeCell ref="S272:T272"/>
    <mergeCell ref="U272:V272"/>
    <mergeCell ref="W272:X272"/>
    <mergeCell ref="Z272:AA272"/>
    <mergeCell ref="AB272:AC272"/>
    <mergeCell ref="AD272:AE272"/>
    <mergeCell ref="AG272:AH272"/>
    <mergeCell ref="AI272:AJ272"/>
    <mergeCell ref="AK272:AL272"/>
    <mergeCell ref="AN272:AO272"/>
    <mergeCell ref="AP272:AQ272"/>
    <mergeCell ref="AR272:AS272"/>
    <mergeCell ref="AU272:AV272"/>
    <mergeCell ref="AW272:AX272"/>
    <mergeCell ref="AY272:AZ272"/>
    <mergeCell ref="W273:X273"/>
    <mergeCell ref="Z273:AA273"/>
    <mergeCell ref="AB273:AC273"/>
    <mergeCell ref="AD273:AE273"/>
    <mergeCell ref="AG273:AH273"/>
    <mergeCell ref="AI273:AJ273"/>
    <mergeCell ref="AK273:AL273"/>
    <mergeCell ref="AN273:AO273"/>
    <mergeCell ref="AP273:AQ273"/>
    <mergeCell ref="AR273:AS273"/>
    <mergeCell ref="S273:T273"/>
    <mergeCell ref="U273:V273"/>
    <mergeCell ref="AW275:AX275"/>
    <mergeCell ref="AY275:AZ275"/>
    <mergeCell ref="S274:T274"/>
    <mergeCell ref="U274:V274"/>
    <mergeCell ref="W274:X274"/>
    <mergeCell ref="Z274:AA274"/>
    <mergeCell ref="AB274:AC274"/>
    <mergeCell ref="AD274:AE274"/>
    <mergeCell ref="AG274:AH274"/>
    <mergeCell ref="AI274:AJ274"/>
    <mergeCell ref="AK274:AL274"/>
    <mergeCell ref="AN274:AO274"/>
    <mergeCell ref="AP274:AQ274"/>
    <mergeCell ref="AR274:AS274"/>
    <mergeCell ref="AU274:AV274"/>
    <mergeCell ref="AW274:AX274"/>
    <mergeCell ref="AY274:AZ274"/>
    <mergeCell ref="AB275:AC275"/>
    <mergeCell ref="AD275:AE275"/>
    <mergeCell ref="AG275:AH275"/>
    <mergeCell ref="AI275:AJ275"/>
    <mergeCell ref="AK275:AL275"/>
    <mergeCell ref="AN275:AO275"/>
    <mergeCell ref="AP275:AQ275"/>
    <mergeCell ref="AR275:AS275"/>
    <mergeCell ref="AU275:AV275"/>
    <mergeCell ref="Z275:AA275"/>
    <mergeCell ref="S275:T275"/>
    <mergeCell ref="U275:V275"/>
    <mergeCell ref="W275:X275"/>
    <mergeCell ref="AW277:AX277"/>
    <mergeCell ref="AY277:AZ277"/>
    <mergeCell ref="S276:T276"/>
    <mergeCell ref="U276:V276"/>
    <mergeCell ref="W276:X276"/>
    <mergeCell ref="Z276:AA276"/>
    <mergeCell ref="AB276:AC276"/>
    <mergeCell ref="AD276:AE276"/>
    <mergeCell ref="AG276:AH276"/>
    <mergeCell ref="AI276:AJ276"/>
    <mergeCell ref="AK276:AL276"/>
    <mergeCell ref="AN276:AO276"/>
    <mergeCell ref="AP276:AQ276"/>
    <mergeCell ref="AR276:AS276"/>
    <mergeCell ref="AU276:AV276"/>
    <mergeCell ref="AW276:AX276"/>
    <mergeCell ref="AY276:AZ276"/>
    <mergeCell ref="Z277:AA277"/>
    <mergeCell ref="AB277:AC277"/>
    <mergeCell ref="AD277:AE277"/>
    <mergeCell ref="AG277:AH277"/>
    <mergeCell ref="AI277:AJ277"/>
    <mergeCell ref="AK277:AL277"/>
    <mergeCell ref="AN277:AO277"/>
    <mergeCell ref="AP277:AQ277"/>
    <mergeCell ref="AR277:AS277"/>
    <mergeCell ref="AY279:AZ279"/>
    <mergeCell ref="S278:T278"/>
    <mergeCell ref="U278:V278"/>
    <mergeCell ref="W278:X278"/>
    <mergeCell ref="Z278:AA278"/>
    <mergeCell ref="AB278:AC278"/>
    <mergeCell ref="AD278:AE278"/>
    <mergeCell ref="AG278:AH278"/>
    <mergeCell ref="AI278:AJ278"/>
    <mergeCell ref="AK278:AL278"/>
    <mergeCell ref="AN278:AO278"/>
    <mergeCell ref="AP278:AQ278"/>
    <mergeCell ref="AR278:AS278"/>
    <mergeCell ref="AU278:AV278"/>
    <mergeCell ref="AW278:AX278"/>
    <mergeCell ref="AY278:AZ278"/>
    <mergeCell ref="S277:T277"/>
    <mergeCell ref="U277:V277"/>
    <mergeCell ref="W277:X277"/>
    <mergeCell ref="AB279:AC279"/>
    <mergeCell ref="AD279:AE279"/>
    <mergeCell ref="AG279:AH279"/>
    <mergeCell ref="AI279:AJ279"/>
    <mergeCell ref="AK279:AL279"/>
    <mergeCell ref="AN279:AO279"/>
    <mergeCell ref="AP279:AQ279"/>
    <mergeCell ref="AR279:AS279"/>
    <mergeCell ref="AU279:AV279"/>
    <mergeCell ref="AW279:AX279"/>
    <mergeCell ref="Z279:AA279"/>
    <mergeCell ref="S279:T279"/>
    <mergeCell ref="U279:V279"/>
    <mergeCell ref="AW280:AX280"/>
    <mergeCell ref="AN280:AO280"/>
    <mergeCell ref="AP280:AQ280"/>
    <mergeCell ref="AR280:AS280"/>
    <mergeCell ref="AY280:AZ280"/>
    <mergeCell ref="Z281:AA281"/>
    <mergeCell ref="AB281:AC281"/>
    <mergeCell ref="AD281:AE281"/>
    <mergeCell ref="AG281:AH281"/>
    <mergeCell ref="AI281:AJ281"/>
    <mergeCell ref="AK281:AL281"/>
    <mergeCell ref="AU281:AV281"/>
    <mergeCell ref="AN281:AO281"/>
    <mergeCell ref="AP281:AQ281"/>
    <mergeCell ref="AR281:AS281"/>
    <mergeCell ref="U282:V282"/>
    <mergeCell ref="W282:X282"/>
    <mergeCell ref="Z282:AA282"/>
    <mergeCell ref="AB282:AC282"/>
    <mergeCell ref="AD282:AE282"/>
    <mergeCell ref="AG282:AH282"/>
    <mergeCell ref="AI282:AJ282"/>
    <mergeCell ref="AK282:AL282"/>
    <mergeCell ref="AU282:AV282"/>
    <mergeCell ref="AW282:AX282"/>
    <mergeCell ref="AN282:AO282"/>
    <mergeCell ref="AP282:AQ282"/>
    <mergeCell ref="AR282:AS282"/>
    <mergeCell ref="AY282:AZ282"/>
    <mergeCell ref="U281:V281"/>
    <mergeCell ref="W281:X281"/>
    <mergeCell ref="AW281:AX281"/>
    <mergeCell ref="AY281:AZ281"/>
    <mergeCell ref="AP288:AQ288"/>
    <mergeCell ref="AB283:AC283"/>
    <mergeCell ref="AD283:AE283"/>
    <mergeCell ref="AG283:AH283"/>
    <mergeCell ref="AI283:AJ283"/>
    <mergeCell ref="AK283:AL283"/>
    <mergeCell ref="AU283:AV283"/>
    <mergeCell ref="AW283:AX283"/>
    <mergeCell ref="AN283:AO283"/>
    <mergeCell ref="AP283:AQ283"/>
    <mergeCell ref="AR283:AS283"/>
    <mergeCell ref="AY283:AZ283"/>
    <mergeCell ref="AY285:AZ285"/>
    <mergeCell ref="S284:T284"/>
    <mergeCell ref="U284:V284"/>
    <mergeCell ref="W284:X284"/>
    <mergeCell ref="Z284:AA284"/>
    <mergeCell ref="AB284:AC284"/>
    <mergeCell ref="AD284:AE284"/>
    <mergeCell ref="AG284:AH284"/>
    <mergeCell ref="AI284:AJ284"/>
    <mergeCell ref="AK284:AL284"/>
    <mergeCell ref="AU284:AV284"/>
    <mergeCell ref="AW284:AX284"/>
    <mergeCell ref="AN284:AO284"/>
    <mergeCell ref="AP284:AQ284"/>
    <mergeCell ref="AR284:AS284"/>
    <mergeCell ref="AY284:AZ284"/>
    <mergeCell ref="S283:T283"/>
    <mergeCell ref="U283:V283"/>
    <mergeCell ref="W283:X283"/>
    <mergeCell ref="Z285:AA285"/>
    <mergeCell ref="AI285:AJ285"/>
    <mergeCell ref="AK285:AL285"/>
    <mergeCell ref="AU285:AV285"/>
    <mergeCell ref="AW285:AX285"/>
    <mergeCell ref="AN285:AO285"/>
    <mergeCell ref="AP285:AQ285"/>
    <mergeCell ref="AR285:AS285"/>
    <mergeCell ref="S286:T286"/>
    <mergeCell ref="U286:V286"/>
    <mergeCell ref="W286:X286"/>
    <mergeCell ref="Z286:AA286"/>
    <mergeCell ref="AB286:AC286"/>
    <mergeCell ref="AD286:AE286"/>
    <mergeCell ref="AG286:AH286"/>
    <mergeCell ref="AI286:AJ286"/>
    <mergeCell ref="AK286:AL286"/>
    <mergeCell ref="AU286:AV286"/>
    <mergeCell ref="AW286:AX286"/>
    <mergeCell ref="AN286:AO286"/>
    <mergeCell ref="AP286:AQ286"/>
    <mergeCell ref="AR286:AS286"/>
    <mergeCell ref="AB285:AC285"/>
    <mergeCell ref="AY286:AZ286"/>
    <mergeCell ref="S285:T285"/>
    <mergeCell ref="U285:V285"/>
    <mergeCell ref="W285:X285"/>
    <mergeCell ref="AD287:AE287"/>
    <mergeCell ref="AG287:AH287"/>
    <mergeCell ref="AI287:AJ287"/>
    <mergeCell ref="AK287:AL287"/>
    <mergeCell ref="AU287:AV287"/>
    <mergeCell ref="AW287:AX287"/>
    <mergeCell ref="AN287:AO287"/>
    <mergeCell ref="AP287:AQ287"/>
    <mergeCell ref="AR287:AS287"/>
    <mergeCell ref="AY287:AZ287"/>
    <mergeCell ref="S288:T288"/>
    <mergeCell ref="U288:V288"/>
    <mergeCell ref="W288:X288"/>
    <mergeCell ref="Z288:AA288"/>
    <mergeCell ref="AB288:AC288"/>
    <mergeCell ref="AD288:AE288"/>
    <mergeCell ref="AG288:AH288"/>
    <mergeCell ref="AI288:AJ288"/>
    <mergeCell ref="AK288:AL288"/>
    <mergeCell ref="AR288:AS288"/>
    <mergeCell ref="AU288:AV288"/>
    <mergeCell ref="AW288:AX288"/>
    <mergeCell ref="AY288:AZ288"/>
    <mergeCell ref="S287:T287"/>
    <mergeCell ref="U287:V287"/>
    <mergeCell ref="W287:X287"/>
    <mergeCell ref="AD285:AE285"/>
    <mergeCell ref="AG285:AH285"/>
    <mergeCell ref="AB287:AC287"/>
    <mergeCell ref="AU301:AV301"/>
    <mergeCell ref="AW301:AX301"/>
    <mergeCell ref="AY301:AZ301"/>
    <mergeCell ref="C291:R291"/>
    <mergeCell ref="AW297:AX297"/>
    <mergeCell ref="AY297:AZ297"/>
    <mergeCell ref="AP291:AQ291"/>
    <mergeCell ref="AR291:AS291"/>
    <mergeCell ref="C301:D301"/>
    <mergeCell ref="E301:R301"/>
    <mergeCell ref="S301:T301"/>
    <mergeCell ref="U301:V301"/>
    <mergeCell ref="W301:X301"/>
    <mergeCell ref="AI297:AJ297"/>
    <mergeCell ref="AK297:AL297"/>
    <mergeCell ref="AI291:AJ291"/>
    <mergeCell ref="AK291:AL291"/>
    <mergeCell ref="AW291:AX291"/>
    <mergeCell ref="AY291:AZ291"/>
    <mergeCell ref="AU293:AV293"/>
    <mergeCell ref="AW293:AX293"/>
    <mergeCell ref="AY293:AZ293"/>
    <mergeCell ref="C289:R289"/>
    <mergeCell ref="C290:R290"/>
    <mergeCell ref="Z301:AA301"/>
    <mergeCell ref="AB301:AC301"/>
    <mergeCell ref="AD301:AE301"/>
    <mergeCell ref="AG301:AH301"/>
    <mergeCell ref="AI301:AJ301"/>
    <mergeCell ref="AK301:AL301"/>
    <mergeCell ref="AN301:AO301"/>
    <mergeCell ref="AB294:AC294"/>
    <mergeCell ref="AD294:AE294"/>
    <mergeCell ref="AY359:AZ359"/>
    <mergeCell ref="C333:N333"/>
    <mergeCell ref="AB333:AC333"/>
    <mergeCell ref="AD333:AE333"/>
    <mergeCell ref="S333:T333"/>
    <mergeCell ref="U333:V333"/>
    <mergeCell ref="W333:X333"/>
    <mergeCell ref="AU341:AV341"/>
    <mergeCell ref="AW341:AX341"/>
    <mergeCell ref="AY341:AZ341"/>
    <mergeCell ref="AU338:AV338"/>
    <mergeCell ref="AW338:AX338"/>
    <mergeCell ref="AY338:AZ338"/>
    <mergeCell ref="AG339:AH339"/>
    <mergeCell ref="AI339:AJ339"/>
    <mergeCell ref="AK339:AL339"/>
    <mergeCell ref="AP301:AQ301"/>
    <mergeCell ref="AR301:AS301"/>
    <mergeCell ref="AB359:AC359"/>
    <mergeCell ref="AD359:AE359"/>
    <mergeCell ref="AG359:AH359"/>
    <mergeCell ref="AI359:AJ359"/>
    <mergeCell ref="AK359:AL359"/>
    <mergeCell ref="AN359:AO359"/>
    <mergeCell ref="AP359:AQ359"/>
    <mergeCell ref="AR359:AS359"/>
    <mergeCell ref="AU359:AV359"/>
    <mergeCell ref="AW359:AX359"/>
    <mergeCell ref="D348:R348"/>
    <mergeCell ref="S348:T348"/>
    <mergeCell ref="AR290:AS290"/>
    <mergeCell ref="AG289:AH289"/>
    <mergeCell ref="AI289:AJ289"/>
    <mergeCell ref="AK289:AL289"/>
    <mergeCell ref="AN289:AO289"/>
    <mergeCell ref="AP289:AQ289"/>
    <mergeCell ref="AR289:AS289"/>
    <mergeCell ref="AR311:AS311"/>
    <mergeCell ref="AI296:AJ296"/>
    <mergeCell ref="AK296:AL296"/>
    <mergeCell ref="AI294:AJ294"/>
    <mergeCell ref="AK294:AL294"/>
    <mergeCell ref="C359:R359"/>
    <mergeCell ref="S359:T359"/>
    <mergeCell ref="U359:V359"/>
    <mergeCell ref="W359:X359"/>
    <mergeCell ref="Z359:AA359"/>
    <mergeCell ref="W339:X339"/>
    <mergeCell ref="W358:X358"/>
    <mergeCell ref="Z358:AA358"/>
    <mergeCell ref="D357:R357"/>
    <mergeCell ref="C358:R358"/>
    <mergeCell ref="S358:T358"/>
    <mergeCell ref="U358:V358"/>
    <mergeCell ref="Z347:AA347"/>
    <mergeCell ref="Z345:AA345"/>
    <mergeCell ref="Z333:AA333"/>
    <mergeCell ref="O333:R333"/>
    <mergeCell ref="W294:X294"/>
    <mergeCell ref="Z294:AA294"/>
    <mergeCell ref="AN311:AO311"/>
    <mergeCell ref="AP311:AQ311"/>
    <mergeCell ref="AU290:AV290"/>
    <mergeCell ref="AW290:AX290"/>
    <mergeCell ref="S290:T290"/>
    <mergeCell ref="Z289:AA289"/>
    <mergeCell ref="AB289:AC289"/>
    <mergeCell ref="AD289:AE289"/>
    <mergeCell ref="Z290:AA290"/>
    <mergeCell ref="AB290:AC290"/>
    <mergeCell ref="AD290:AE290"/>
    <mergeCell ref="Z313:AA313"/>
    <mergeCell ref="AB313:AC313"/>
    <mergeCell ref="AD313:AE313"/>
    <mergeCell ref="E328:O328"/>
    <mergeCell ref="E16:N16"/>
    <mergeCell ref="E32:N32"/>
    <mergeCell ref="E40:N40"/>
    <mergeCell ref="E56:N56"/>
    <mergeCell ref="AB291:AC291"/>
    <mergeCell ref="AG290:AH290"/>
    <mergeCell ref="AB311:AC311"/>
    <mergeCell ref="AD311:AE311"/>
    <mergeCell ref="AB316:AC316"/>
    <mergeCell ref="Z316:AA316"/>
    <mergeCell ref="AG294:AH294"/>
    <mergeCell ref="AG269:AH269"/>
    <mergeCell ref="AG306:AH306"/>
    <mergeCell ref="AG249:AH249"/>
    <mergeCell ref="Z183:AA183"/>
    <mergeCell ref="Z187:AA187"/>
    <mergeCell ref="Z191:AA191"/>
    <mergeCell ref="Z195:AA195"/>
    <mergeCell ref="Z225:AA225"/>
    <mergeCell ref="AK306:AL306"/>
    <mergeCell ref="AN306:AO306"/>
    <mergeCell ref="AU311:AV311"/>
    <mergeCell ref="AW311:AX311"/>
    <mergeCell ref="AY311:AZ311"/>
    <mergeCell ref="AU332:AV332"/>
    <mergeCell ref="AW332:AX332"/>
    <mergeCell ref="C329:N329"/>
    <mergeCell ref="C243:D243"/>
    <mergeCell ref="C197:D197"/>
    <mergeCell ref="C151:D151"/>
    <mergeCell ref="C105:D105"/>
    <mergeCell ref="C59:D59"/>
    <mergeCell ref="E298:N298"/>
    <mergeCell ref="C302:D302"/>
    <mergeCell ref="E302:N302"/>
    <mergeCell ref="AD316:AE316"/>
    <mergeCell ref="AP329:AQ329"/>
    <mergeCell ref="AN329:AO329"/>
    <mergeCell ref="S289:T289"/>
    <mergeCell ref="AP306:AQ306"/>
    <mergeCell ref="AR306:AS306"/>
    <mergeCell ref="AU306:AV306"/>
    <mergeCell ref="AU313:AV313"/>
    <mergeCell ref="AW313:AX313"/>
    <mergeCell ref="AY313:AZ313"/>
    <mergeCell ref="AU289:AV289"/>
    <mergeCell ref="AW289:AX289"/>
    <mergeCell ref="AY289:AZ289"/>
    <mergeCell ref="AY290:AZ290"/>
    <mergeCell ref="AN290:AO290"/>
    <mergeCell ref="AP290:AQ290"/>
    <mergeCell ref="AG340:AH340"/>
    <mergeCell ref="AI340:AJ340"/>
    <mergeCell ref="AK340:AL340"/>
    <mergeCell ref="D340:R340"/>
    <mergeCell ref="S340:T340"/>
    <mergeCell ref="U340:V340"/>
    <mergeCell ref="W340:X340"/>
    <mergeCell ref="Z340:AA340"/>
    <mergeCell ref="AB340:AC340"/>
    <mergeCell ref="AD340:AE340"/>
    <mergeCell ref="AG311:AH311"/>
    <mergeCell ref="AI311:AJ311"/>
    <mergeCell ref="AK311:AL311"/>
    <mergeCell ref="C322:H322"/>
    <mergeCell ref="U322:V322"/>
    <mergeCell ref="Z322:AA322"/>
    <mergeCell ref="AB322:AC322"/>
    <mergeCell ref="AD322:AE322"/>
    <mergeCell ref="AG322:AH322"/>
    <mergeCell ref="AI322:AJ322"/>
    <mergeCell ref="AK322:AL322"/>
    <mergeCell ref="W311:X311"/>
    <mergeCell ref="U311:V311"/>
    <mergeCell ref="S311:T311"/>
    <mergeCell ref="W313:X313"/>
    <mergeCell ref="U313:V313"/>
    <mergeCell ref="S313:T313"/>
    <mergeCell ref="C324:G324"/>
    <mergeCell ref="W322:X322"/>
    <mergeCell ref="S318:T318"/>
    <mergeCell ref="C334:R334"/>
    <mergeCell ref="Z318:AA318"/>
    <mergeCell ref="AK348:AL348"/>
    <mergeCell ref="W342:X342"/>
    <mergeCell ref="Z342:AA342"/>
    <mergeCell ref="AB342:AC342"/>
    <mergeCell ref="AD342:AE342"/>
    <mergeCell ref="AG342:AH342"/>
    <mergeCell ref="AI342:AJ342"/>
    <mergeCell ref="AK342:AL342"/>
    <mergeCell ref="AN342:AO342"/>
    <mergeCell ref="AP342:AQ342"/>
    <mergeCell ref="AR342:AS342"/>
    <mergeCell ref="AU342:AV342"/>
    <mergeCell ref="AW342:AX342"/>
    <mergeCell ref="W343:X343"/>
    <mergeCell ref="Z343:AA343"/>
    <mergeCell ref="AB343:AC343"/>
    <mergeCell ref="AD343:AE343"/>
    <mergeCell ref="AK343:AL343"/>
    <mergeCell ref="C354:D354"/>
    <mergeCell ref="AI310:AJ310"/>
    <mergeCell ref="AK310:AL310"/>
    <mergeCell ref="AG313:AH313"/>
    <mergeCell ref="Z353:AA353"/>
    <mergeCell ref="Z352:AA352"/>
    <mergeCell ref="AG351:AH351"/>
    <mergeCell ref="AI351:AJ351"/>
    <mergeCell ref="AK351:AL351"/>
    <mergeCell ref="AG331:AH331"/>
    <mergeCell ref="AI331:AJ331"/>
    <mergeCell ref="AK331:AL331"/>
    <mergeCell ref="AG353:AH353"/>
    <mergeCell ref="AI353:AJ353"/>
    <mergeCell ref="AK353:AL353"/>
    <mergeCell ref="AD353:AE353"/>
    <mergeCell ref="AG334:AH334"/>
    <mergeCell ref="AI334:AJ334"/>
    <mergeCell ref="AK334:AL334"/>
    <mergeCell ref="AG333:AH333"/>
    <mergeCell ref="AI333:AJ333"/>
    <mergeCell ref="AK333:AL333"/>
    <mergeCell ref="AG336:AH336"/>
    <mergeCell ref="AI336:AJ336"/>
    <mergeCell ref="AK336:AL336"/>
    <mergeCell ref="AG343:AH343"/>
    <mergeCell ref="AI343:AJ343"/>
    <mergeCell ref="AG352:AH352"/>
    <mergeCell ref="AI352:AJ352"/>
    <mergeCell ref="AK352:AL352"/>
    <mergeCell ref="AG348:AH348"/>
    <mergeCell ref="AI348:AJ348"/>
    <mergeCell ref="W354:X354"/>
    <mergeCell ref="C345:R345"/>
    <mergeCell ref="C349:R349"/>
    <mergeCell ref="C360:R360"/>
    <mergeCell ref="AG354:AH354"/>
    <mergeCell ref="C368:R368"/>
    <mergeCell ref="AN355:AO355"/>
    <mergeCell ref="AB356:AC356"/>
    <mergeCell ref="AD356:AE356"/>
    <mergeCell ref="AI355:AJ355"/>
    <mergeCell ref="AK355:AL355"/>
    <mergeCell ref="AK354:AL354"/>
    <mergeCell ref="AI324:AJ324"/>
    <mergeCell ref="E361:R361"/>
    <mergeCell ref="D337:R337"/>
    <mergeCell ref="S337:T337"/>
    <mergeCell ref="U337:V337"/>
    <mergeCell ref="W337:X337"/>
    <mergeCell ref="Z337:AA337"/>
    <mergeCell ref="AG337:AH337"/>
    <mergeCell ref="AI337:AJ337"/>
    <mergeCell ref="AK337:AL337"/>
    <mergeCell ref="E354:R354"/>
    <mergeCell ref="AK324:AL324"/>
    <mergeCell ref="C352:D352"/>
    <mergeCell ref="E352:R352"/>
    <mergeCell ref="S352:T352"/>
    <mergeCell ref="U352:V352"/>
    <mergeCell ref="W352:X352"/>
    <mergeCell ref="C353:D353"/>
    <mergeCell ref="E353:R353"/>
    <mergeCell ref="S353:T353"/>
    <mergeCell ref="C361:D361"/>
    <mergeCell ref="O356:R356"/>
    <mergeCell ref="AI354:AJ354"/>
    <mergeCell ref="P9:P10"/>
    <mergeCell ref="Q9:Q10"/>
    <mergeCell ref="R9:R10"/>
    <mergeCell ref="AI356:AJ356"/>
    <mergeCell ref="Z87:AA87"/>
    <mergeCell ref="Z91:AA91"/>
    <mergeCell ref="Z95:AA95"/>
    <mergeCell ref="Z99:AA99"/>
    <mergeCell ref="Z103:AA103"/>
    <mergeCell ref="S316:T316"/>
    <mergeCell ref="U316:V316"/>
    <mergeCell ref="U318:V318"/>
    <mergeCell ref="W316:X316"/>
    <mergeCell ref="C350:R350"/>
    <mergeCell ref="C351:D351"/>
    <mergeCell ref="E351:R351"/>
    <mergeCell ref="S351:T351"/>
    <mergeCell ref="U351:V351"/>
    <mergeCell ref="W351:X351"/>
    <mergeCell ref="AG318:AH318"/>
    <mergeCell ref="AD318:AE318"/>
    <mergeCell ref="S355:T355"/>
    <mergeCell ref="U355:V355"/>
    <mergeCell ref="W355:X355"/>
    <mergeCell ref="Z348:AA348"/>
    <mergeCell ref="AB348:AC348"/>
    <mergeCell ref="AD348:AE348"/>
    <mergeCell ref="AB345:AC345"/>
    <mergeCell ref="AD345:AE345"/>
    <mergeCell ref="AG324:AH324"/>
    <mergeCell ref="AK332:AL332"/>
    <mergeCell ref="AG338:AH338"/>
    <mergeCell ref="AI338:AJ338"/>
    <mergeCell ref="AK338:AL338"/>
    <mergeCell ref="AG341:AH341"/>
    <mergeCell ref="AI341:AJ341"/>
    <mergeCell ref="AK341:AL341"/>
    <mergeCell ref="AN341:AO341"/>
    <mergeCell ref="AP341:AQ341"/>
    <mergeCell ref="AN318:AO318"/>
    <mergeCell ref="C355:D355"/>
    <mergeCell ref="E355:R355"/>
    <mergeCell ref="U353:V353"/>
    <mergeCell ref="W353:X353"/>
    <mergeCell ref="D342:R342"/>
    <mergeCell ref="D343:R343"/>
    <mergeCell ref="AB347:AC347"/>
    <mergeCell ref="AD347:AE347"/>
    <mergeCell ref="S345:T345"/>
    <mergeCell ref="U345:V345"/>
    <mergeCell ref="W345:X345"/>
    <mergeCell ref="S342:T342"/>
    <mergeCell ref="U342:V342"/>
    <mergeCell ref="AB344:AC344"/>
    <mergeCell ref="Z354:AA354"/>
    <mergeCell ref="AB354:AC354"/>
    <mergeCell ref="AD354:AE354"/>
    <mergeCell ref="Z355:AA355"/>
    <mergeCell ref="AB355:AC355"/>
    <mergeCell ref="S354:T354"/>
    <mergeCell ref="U354:V354"/>
    <mergeCell ref="AK356:AL356"/>
    <mergeCell ref="AN351:AO351"/>
    <mergeCell ref="AP351:AQ351"/>
    <mergeCell ref="AR351:AS351"/>
    <mergeCell ref="AN352:AO352"/>
    <mergeCell ref="AP352:AQ352"/>
    <mergeCell ref="AR352:AS352"/>
    <mergeCell ref="AN353:AO353"/>
    <mergeCell ref="AP353:AQ353"/>
    <mergeCell ref="AR353:AS353"/>
    <mergeCell ref="AN354:AO354"/>
    <mergeCell ref="AP354:AQ354"/>
    <mergeCell ref="AR354:AS354"/>
    <mergeCell ref="AG356:AH356"/>
    <mergeCell ref="AG355:AH355"/>
    <mergeCell ref="AR355:AS355"/>
    <mergeCell ref="AN356:AO356"/>
    <mergeCell ref="AP356:AQ356"/>
    <mergeCell ref="AR356:AS356"/>
    <mergeCell ref="AN288:AO288"/>
    <mergeCell ref="AR320:AS320"/>
    <mergeCell ref="I322:Q322"/>
    <mergeCell ref="S322:T322"/>
    <mergeCell ref="E28:O28"/>
    <mergeCell ref="E29:O29"/>
    <mergeCell ref="E30:O30"/>
    <mergeCell ref="E31:O31"/>
    <mergeCell ref="C320:H320"/>
    <mergeCell ref="I320:Q320"/>
    <mergeCell ref="S320:T320"/>
    <mergeCell ref="U320:V320"/>
    <mergeCell ref="W320:X320"/>
    <mergeCell ref="Z320:AA320"/>
    <mergeCell ref="AB320:AC320"/>
    <mergeCell ref="AD320:AE320"/>
    <mergeCell ref="AG320:AH320"/>
    <mergeCell ref="AI320:AJ320"/>
    <mergeCell ref="AK320:AL320"/>
    <mergeCell ref="AN320:AO320"/>
    <mergeCell ref="AP320:AQ320"/>
    <mergeCell ref="AK313:AL313"/>
    <mergeCell ref="AI313:AJ313"/>
    <mergeCell ref="AG316:AH316"/>
    <mergeCell ref="AI290:AJ290"/>
    <mergeCell ref="AK290:AL290"/>
    <mergeCell ref="AG297:AH297"/>
    <mergeCell ref="AN251:AO251"/>
    <mergeCell ref="AK318:AL318"/>
    <mergeCell ref="AI318:AJ318"/>
    <mergeCell ref="AK316:AL316"/>
    <mergeCell ref="AI316:AJ316"/>
  </mergeCells>
  <phoneticPr fontId="5" type="noConversion"/>
  <dataValidations disablePrompts="1" count="9">
    <dataValidation type="list" allowBlank="1" showInputMessage="1" showErrorMessage="1" sqref="E327:O328">
      <formula1>Fabrication</formula1>
    </dataValidation>
    <dataValidation type="list" allowBlank="1" showInputMessage="1" showErrorMessage="1" sqref="C305:D305 C306:C309">
      <formula1>Commodity</formula1>
    </dataValidation>
    <dataValidation type="list" allowBlank="1" showInputMessage="1" showErrorMessage="1" sqref="C61:C80 C84:C103 C107:C126 C130:C149 C153:C172 C176:C195 C199:C218 C222:C241 C245:C264 C268:C287">
      <formula1>Travel</formula1>
    </dataValidation>
    <dataValidation showDropDown="1" showInputMessage="1" showErrorMessage="1" sqref="D11"/>
    <dataValidation type="list" allowBlank="1" showInputMessage="1" showErrorMessage="1" sqref="E28:E31">
      <formula1>Student</formula1>
    </dataValidation>
    <dataValidation type="list" allowBlank="1" showInputMessage="1" showErrorMessage="1" sqref="E11:O15">
      <formula1>SeniorPersonnel1</formula1>
    </dataValidation>
    <dataValidation type="list" allowBlank="1" showInputMessage="1" showErrorMessage="1" sqref="E19:O25">
      <formula1>OtherPersonnel</formula1>
    </dataValidation>
    <dataValidation type="list" allowBlank="1" showInputMessage="1" showErrorMessage="1" sqref="C293:C298">
      <formula1>Contractual</formula1>
    </dataValidation>
    <dataValidation type="list" allowBlank="1" showInputMessage="1" showErrorMessage="1" sqref="I314:Q324">
      <formula1>Activity</formula1>
    </dataValidation>
  </dataValidations>
  <printOptions horizontalCentered="1"/>
  <pageMargins left="0.25" right="0.25" top="0.75" bottom="0.75" header="0.3" footer="0.3"/>
  <pageSetup scale="18" fitToHeight="2" orientation="landscape" r:id="rId1"/>
  <headerFooter alignWithMargins="0"/>
  <ignoredErrors>
    <ignoredError sqref="Y7" unlockedFormula="1"/>
    <ignoredError sqref="BB374:BD374" formula="1"/>
  </ignoredErrors>
  <legacyDrawing r:id="rId2"/>
  <extLst>
    <ext xmlns:x14="http://schemas.microsoft.com/office/spreadsheetml/2009/9/main" uri="{CCE6A557-97BC-4b89-ADB6-D9C93CAAB3DF}">
      <x14:dataValidations xmlns:xm="http://schemas.microsoft.com/office/excel/2006/main" disablePrompts="1" count="3">
        <x14:dataValidation type="list" allowBlank="1" showInputMessage="1">
          <x14:formula1>
            <xm:f>'List selections - DO NOT DELETE'!$A$138:$A$150</xm:f>
          </x14:formula1>
          <xm:sqref>D28:D31</xm:sqref>
        </x14:dataValidation>
        <x14:dataValidation type="list" allowBlank="1" showInputMessage="1">
          <x14:formula1>
            <xm:f>'List selections - DO NOT DELETE'!$A$159:$A$177</xm:f>
          </x14:formula1>
          <xm:sqref>P28:P31</xm:sqref>
        </x14:dataValidation>
        <x14:dataValidation type="list" allowBlank="1" showInputMessage="1" showErrorMessage="1">
          <x14:formula1>
            <xm:f>'List selections - DO NOT DELETE'!$A$126:$A$135</xm:f>
          </x14:formula1>
          <xm:sqref>C351:D355</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BX483"/>
  <sheetViews>
    <sheetView zoomScale="76" zoomScaleNormal="76" workbookViewId="0">
      <pane xSplit="18" ySplit="10" topLeftCell="S11" activePane="bottomRight" state="frozen"/>
      <selection pane="topRight" activeCell="S1" sqref="S1"/>
      <selection pane="bottomLeft" activeCell="A11" sqref="A11"/>
      <selection pane="bottomRight" activeCell="S11" sqref="S11"/>
    </sheetView>
  </sheetViews>
  <sheetFormatPr defaultColWidth="20.83203125" defaultRowHeight="17.100000000000001" customHeight="1"/>
  <cols>
    <col min="1" max="1" width="8.1640625" style="48" customWidth="1"/>
    <col min="2" max="2" width="2" style="48" customWidth="1"/>
    <col min="3" max="3" width="34" style="38" customWidth="1"/>
    <col min="4" max="4" width="35" style="38" customWidth="1"/>
    <col min="5" max="7" width="6.33203125" style="38" customWidth="1"/>
    <col min="8" max="14" width="6.33203125" style="38" hidden="1" customWidth="1"/>
    <col min="15" max="15" width="15.33203125" style="38" customWidth="1"/>
    <col min="16" max="16" width="13.1640625" style="38" customWidth="1"/>
    <col min="17" max="17" width="11.33203125" style="38" customWidth="1"/>
    <col min="18" max="18" width="15" style="38" customWidth="1"/>
    <col min="19" max="19" width="8.33203125" style="252" customWidth="1"/>
    <col min="20" max="20" width="10.1640625" style="252" customWidth="1"/>
    <col min="21" max="21" width="8.33203125" style="64" customWidth="1"/>
    <col min="22" max="22" width="10.83203125" style="252" customWidth="1"/>
    <col min="23" max="23" width="8.33203125" style="64" customWidth="1"/>
    <col min="24" max="24" width="10.1640625" style="252" customWidth="1"/>
    <col min="25" max="25" width="14.6640625" style="64" bestFit="1" customWidth="1"/>
    <col min="26" max="26" width="8.33203125" style="252" customWidth="1"/>
    <col min="27" max="27" width="10.1640625" style="252" customWidth="1"/>
    <col min="28" max="28" width="8.33203125" style="64" customWidth="1"/>
    <col min="29" max="29" width="10.83203125" style="252" customWidth="1"/>
    <col min="30" max="30" width="8.33203125" style="64" customWidth="1"/>
    <col min="31" max="31" width="10.1640625" style="252" customWidth="1"/>
    <col min="32" max="32" width="14.6640625" style="64" bestFit="1" customWidth="1"/>
    <col min="33" max="33" width="8.33203125" style="252" customWidth="1"/>
    <col min="34" max="34" width="10.1640625" style="252" customWidth="1"/>
    <col min="35" max="35" width="8.33203125" style="64" customWidth="1"/>
    <col min="36" max="36" width="10.83203125" style="252" customWidth="1"/>
    <col min="37" max="37" width="8.33203125" style="64" customWidth="1"/>
    <col min="38" max="38" width="10.1640625" style="252" customWidth="1"/>
    <col min="39" max="39" width="14.6640625" style="64" bestFit="1" customWidth="1"/>
    <col min="40" max="40" width="8.33203125" style="252" customWidth="1"/>
    <col min="41" max="41" width="10.1640625" style="252" customWidth="1"/>
    <col min="42" max="42" width="8.33203125" style="64" customWidth="1"/>
    <col min="43" max="43" width="10.83203125" style="252" customWidth="1"/>
    <col min="44" max="44" width="8.33203125" style="64" customWidth="1"/>
    <col min="45" max="45" width="10.1640625" style="252" customWidth="1"/>
    <col min="46" max="46" width="14.6640625" style="64" bestFit="1" customWidth="1"/>
    <col min="47" max="47" width="8.33203125" style="252" customWidth="1"/>
    <col min="48" max="48" width="10.1640625" style="252" customWidth="1"/>
    <col min="49" max="49" width="8.33203125" style="64" customWidth="1"/>
    <col min="50" max="50" width="10.83203125" style="252" customWidth="1"/>
    <col min="51" max="51" width="8.33203125" style="64" customWidth="1"/>
    <col min="52" max="52" width="10.1640625" style="252" customWidth="1"/>
    <col min="53" max="53" width="14.6640625" style="64" bestFit="1" customWidth="1"/>
    <col min="54" max="54" width="8.33203125" style="252" customWidth="1"/>
    <col min="55" max="55" width="10.1640625" style="252" customWidth="1"/>
    <col min="56" max="56" width="8.33203125" style="64" customWidth="1"/>
    <col min="57" max="57" width="10.83203125" style="252" customWidth="1"/>
    <col min="58" max="58" width="8.33203125" style="64" customWidth="1"/>
    <col min="59" max="59" width="10.1640625" style="252" customWidth="1"/>
    <col min="60" max="60" width="14.6640625" style="64" bestFit="1" customWidth="1"/>
    <col min="61" max="63" width="12.1640625" style="30" customWidth="1"/>
    <col min="64" max="64" width="12.1640625" style="49" customWidth="1"/>
    <col min="65" max="65" width="4.33203125" style="30" customWidth="1"/>
    <col min="66" max="66" width="20.83203125" style="38"/>
    <col min="67" max="67" width="10.33203125" style="38" bestFit="1" customWidth="1"/>
    <col min="68" max="68" width="3" style="38" customWidth="1"/>
    <col min="69" max="69" width="4" style="38" customWidth="1"/>
    <col min="70" max="70" width="14.6640625" style="38" customWidth="1"/>
    <col min="71" max="71" width="3.33203125" style="38" customWidth="1"/>
    <col min="72" max="72" width="3.6640625" style="38" customWidth="1"/>
    <col min="73" max="73" width="15.5" style="38" customWidth="1"/>
    <col min="74" max="74" width="2.6640625" style="38" customWidth="1"/>
    <col min="75" max="75" width="3.6640625" style="38" customWidth="1"/>
    <col min="76" max="76" width="13.6640625" style="38" customWidth="1"/>
    <col min="77" max="16384" width="20.83203125" style="38"/>
  </cols>
  <sheetData>
    <row r="1" spans="1:64" s="50" customFormat="1" ht="17.25" customHeight="1">
      <c r="A1" s="72"/>
      <c r="B1" s="72"/>
      <c r="C1" s="76" t="s">
        <v>175</v>
      </c>
      <c r="D1" s="601"/>
      <c r="E1" s="601"/>
      <c r="F1" s="601"/>
      <c r="G1" s="601"/>
      <c r="H1" s="601"/>
      <c r="I1" s="601"/>
      <c r="J1" s="601"/>
      <c r="K1" s="601"/>
      <c r="L1" s="601"/>
      <c r="M1" s="601"/>
      <c r="N1" s="601"/>
      <c r="O1" s="601"/>
      <c r="P1" s="601"/>
      <c r="Q1" s="601"/>
      <c r="R1" s="601"/>
      <c r="S1" s="463"/>
      <c r="T1" s="463"/>
      <c r="U1" s="463"/>
      <c r="V1" s="463"/>
      <c r="W1" s="463"/>
      <c r="X1" s="463"/>
      <c r="Y1" s="463"/>
      <c r="Z1" s="46"/>
      <c r="AA1" s="46"/>
      <c r="AB1" s="46"/>
      <c r="AC1" s="46"/>
      <c r="AD1" s="46"/>
      <c r="AE1" s="46"/>
      <c r="AF1" s="51"/>
      <c r="AG1" s="46"/>
      <c r="AH1" s="46"/>
      <c r="AI1" s="46"/>
      <c r="AJ1" s="46"/>
      <c r="AK1" s="46"/>
      <c r="AL1" s="46"/>
      <c r="AM1" s="51"/>
      <c r="AN1" s="46"/>
      <c r="AO1" s="46"/>
      <c r="AP1" s="46"/>
      <c r="AQ1" s="46"/>
      <c r="AR1" s="46"/>
      <c r="AS1" s="46"/>
      <c r="AT1" s="51"/>
      <c r="AU1" s="46"/>
      <c r="AV1" s="46"/>
      <c r="AW1" s="46"/>
      <c r="AX1" s="46"/>
      <c r="AY1" s="46"/>
      <c r="AZ1" s="46"/>
      <c r="BA1" s="51"/>
      <c r="BB1" s="46"/>
      <c r="BC1" s="46"/>
      <c r="BD1" s="46"/>
      <c r="BE1" s="46"/>
      <c r="BF1" s="46"/>
      <c r="BG1" s="46"/>
      <c r="BH1" s="51"/>
    </row>
    <row r="2" spans="1:64" s="50" customFormat="1" ht="17.25" customHeight="1">
      <c r="A2" s="458"/>
      <c r="B2" s="458"/>
      <c r="C2" s="455" t="s">
        <v>179</v>
      </c>
      <c r="D2" s="455"/>
      <c r="E2" s="634" t="s">
        <v>389</v>
      </c>
      <c r="F2" s="634"/>
      <c r="G2" s="634"/>
      <c r="H2" s="634"/>
      <c r="I2" s="634"/>
      <c r="J2" s="634"/>
      <c r="K2" s="634"/>
      <c r="L2" s="634"/>
      <c r="M2" s="634"/>
      <c r="N2" s="634"/>
      <c r="O2" s="634"/>
      <c r="P2" s="634"/>
      <c r="Q2" s="947">
        <f>Y456+AF456+AM456</f>
        <v>0</v>
      </c>
      <c r="R2" s="947"/>
      <c r="S2" s="857" t="str">
        <f>S8</f>
        <v xml:space="preserve">Dept #1 Request Budget </v>
      </c>
      <c r="T2" s="857"/>
      <c r="U2" s="857"/>
      <c r="V2" s="857"/>
      <c r="W2" s="857"/>
      <c r="X2" s="857"/>
      <c r="Y2" s="895">
        <f>Y456</f>
        <v>0</v>
      </c>
      <c r="Z2" s="857" t="str">
        <f>Z8</f>
        <v>Dept #2 Request Budget</v>
      </c>
      <c r="AA2" s="857"/>
      <c r="AB2" s="857"/>
      <c r="AC2" s="857"/>
      <c r="AD2" s="857"/>
      <c r="AE2" s="857"/>
      <c r="AF2" s="895">
        <f>AF456</f>
        <v>0</v>
      </c>
      <c r="AG2" s="857" t="str">
        <f>AG8</f>
        <v>Dept #3 Request Budget</v>
      </c>
      <c r="AH2" s="857"/>
      <c r="AI2" s="857"/>
      <c r="AJ2" s="857"/>
      <c r="AK2" s="857"/>
      <c r="AL2" s="857"/>
      <c r="AM2" s="895">
        <f>AM456</f>
        <v>0</v>
      </c>
      <c r="AN2" s="857" t="str">
        <f>AN8</f>
        <v>Dept #1 Match Budget</v>
      </c>
      <c r="AO2" s="857"/>
      <c r="AP2" s="857"/>
      <c r="AQ2" s="857"/>
      <c r="AR2" s="857"/>
      <c r="AS2" s="857"/>
      <c r="AT2" s="895">
        <f>AT456</f>
        <v>0</v>
      </c>
      <c r="AU2" s="857" t="str">
        <f>AU8</f>
        <v>Dept #2 Match Budget</v>
      </c>
      <c r="AV2" s="857"/>
      <c r="AW2" s="857"/>
      <c r="AX2" s="857"/>
      <c r="AY2" s="857"/>
      <c r="AZ2" s="857"/>
      <c r="BA2" s="895">
        <f>BA456</f>
        <v>0</v>
      </c>
      <c r="BB2" s="857" t="str">
        <f>BB8</f>
        <v>Dept #3 Match Budget</v>
      </c>
      <c r="BC2" s="857"/>
      <c r="BD2" s="857"/>
      <c r="BE2" s="857"/>
      <c r="BF2" s="857"/>
      <c r="BG2" s="857"/>
      <c r="BH2" s="895">
        <f>BH456</f>
        <v>0</v>
      </c>
    </row>
    <row r="3" spans="1:64" s="50" customFormat="1" ht="17.25" customHeight="1" thickBot="1">
      <c r="A3" s="458"/>
      <c r="B3" s="458"/>
      <c r="C3" s="459" t="s">
        <v>177</v>
      </c>
      <c r="D3" s="456"/>
      <c r="E3" s="634" t="s">
        <v>390</v>
      </c>
      <c r="F3" s="634"/>
      <c r="G3" s="634"/>
      <c r="H3" s="634"/>
      <c r="I3" s="634"/>
      <c r="J3" s="634"/>
      <c r="K3" s="634"/>
      <c r="L3" s="634"/>
      <c r="M3" s="634"/>
      <c r="N3" s="634"/>
      <c r="O3" s="634"/>
      <c r="P3" s="634"/>
      <c r="Q3" s="948">
        <f>AT456+BA456+BH456</f>
        <v>0</v>
      </c>
      <c r="R3" s="948"/>
      <c r="S3" s="464"/>
      <c r="T3" s="464"/>
      <c r="U3" s="464"/>
      <c r="V3" s="464"/>
      <c r="W3" s="464"/>
      <c r="X3" s="464"/>
      <c r="Y3" s="896"/>
      <c r="Z3" s="464"/>
      <c r="AA3" s="464"/>
      <c r="AB3" s="464"/>
      <c r="AC3" s="464"/>
      <c r="AD3" s="464"/>
      <c r="AE3" s="464"/>
      <c r="AF3" s="896"/>
      <c r="AG3" s="464"/>
      <c r="AH3" s="464"/>
      <c r="AI3" s="464"/>
      <c r="AJ3" s="464"/>
      <c r="AK3" s="464"/>
      <c r="AL3" s="464"/>
      <c r="AM3" s="896"/>
      <c r="AN3" s="464"/>
      <c r="AO3" s="464"/>
      <c r="AP3" s="464"/>
      <c r="AQ3" s="464"/>
      <c r="AR3" s="464"/>
      <c r="AS3" s="464"/>
      <c r="AT3" s="896"/>
      <c r="AU3" s="464"/>
      <c r="AV3" s="464"/>
      <c r="AW3" s="464"/>
      <c r="AX3" s="464"/>
      <c r="AY3" s="464"/>
      <c r="AZ3" s="464"/>
      <c r="BA3" s="896"/>
      <c r="BB3" s="464"/>
      <c r="BC3" s="464"/>
      <c r="BD3" s="464"/>
      <c r="BE3" s="464"/>
      <c r="BF3" s="464"/>
      <c r="BG3" s="464"/>
      <c r="BH3" s="896"/>
    </row>
    <row r="4" spans="1:64" s="50" customFormat="1" ht="17.25" customHeight="1" thickTop="1">
      <c r="A4" s="72"/>
      <c r="B4" s="72"/>
      <c r="C4" s="90" t="s">
        <v>178</v>
      </c>
      <c r="D4" s="222"/>
      <c r="E4" s="950" t="s">
        <v>391</v>
      </c>
      <c r="F4" s="950"/>
      <c r="G4" s="950"/>
      <c r="H4" s="950"/>
      <c r="I4" s="950"/>
      <c r="J4" s="950"/>
      <c r="K4" s="950"/>
      <c r="L4" s="950"/>
      <c r="M4" s="950"/>
      <c r="N4" s="950"/>
      <c r="O4" s="950"/>
      <c r="P4" s="950"/>
      <c r="Q4" s="947">
        <f>BL456</f>
        <v>0</v>
      </c>
      <c r="R4" s="947"/>
      <c r="T4" s="447"/>
    </row>
    <row r="5" spans="1:64" s="50" customFormat="1" ht="17.25" customHeight="1">
      <c r="A5" s="72"/>
      <c r="B5" s="72"/>
      <c r="C5" s="50" t="s">
        <v>80</v>
      </c>
      <c r="D5" s="454"/>
      <c r="E5" s="951" t="s">
        <v>388</v>
      </c>
      <c r="F5" s="951"/>
      <c r="G5" s="951"/>
      <c r="H5" s="951"/>
      <c r="I5" s="951"/>
      <c r="J5" s="951"/>
      <c r="K5" s="951"/>
      <c r="L5" s="951"/>
      <c r="M5" s="951"/>
      <c r="N5" s="951"/>
      <c r="O5" s="951"/>
      <c r="P5" s="951"/>
      <c r="Q5" s="949" t="e">
        <f>Q3/Q2</f>
        <v>#DIV/0!</v>
      </c>
      <c r="R5" s="949"/>
    </row>
    <row r="6" spans="1:64" s="50" customFormat="1" ht="17.25" customHeight="1">
      <c r="A6" s="72"/>
      <c r="B6" s="72"/>
      <c r="C6" s="449" t="s">
        <v>174</v>
      </c>
      <c r="D6" s="453"/>
      <c r="E6" s="94"/>
      <c r="F6" s="94"/>
      <c r="G6" s="94"/>
      <c r="H6" s="94"/>
      <c r="I6" s="94"/>
      <c r="J6" s="94"/>
      <c r="K6" s="94"/>
      <c r="L6" s="94"/>
      <c r="M6" s="94"/>
      <c r="N6" s="94"/>
      <c r="O6" s="73"/>
      <c r="P6" s="73"/>
      <c r="Q6" s="73"/>
      <c r="S6" s="658" t="s">
        <v>7</v>
      </c>
      <c r="T6" s="658"/>
      <c r="U6" s="658" t="s">
        <v>8</v>
      </c>
      <c r="V6" s="658"/>
      <c r="W6" s="658" t="s">
        <v>367</v>
      </c>
      <c r="X6" s="658"/>
      <c r="Y6" s="72" t="s">
        <v>411</v>
      </c>
      <c r="Z6" s="658" t="s">
        <v>7</v>
      </c>
      <c r="AA6" s="658"/>
      <c r="AB6" s="658" t="s">
        <v>8</v>
      </c>
      <c r="AC6" s="658"/>
      <c r="AD6" s="658" t="s">
        <v>367</v>
      </c>
      <c r="AE6" s="658"/>
      <c r="AF6" s="72" t="s">
        <v>411</v>
      </c>
      <c r="AG6" s="658" t="s">
        <v>7</v>
      </c>
      <c r="AH6" s="658"/>
      <c r="AI6" s="658" t="s">
        <v>8</v>
      </c>
      <c r="AJ6" s="658"/>
      <c r="AK6" s="658" t="s">
        <v>367</v>
      </c>
      <c r="AL6" s="658"/>
      <c r="AM6" s="72" t="s">
        <v>411</v>
      </c>
      <c r="AN6" s="658" t="s">
        <v>7</v>
      </c>
      <c r="AO6" s="658"/>
      <c r="AP6" s="658" t="s">
        <v>8</v>
      </c>
      <c r="AQ6" s="658"/>
      <c r="AR6" s="658" t="s">
        <v>367</v>
      </c>
      <c r="AS6" s="658"/>
      <c r="AT6" s="72" t="s">
        <v>411</v>
      </c>
      <c r="AU6" s="658" t="s">
        <v>7</v>
      </c>
      <c r="AV6" s="658"/>
      <c r="AW6" s="658" t="s">
        <v>8</v>
      </c>
      <c r="AX6" s="658"/>
      <c r="AY6" s="658" t="s">
        <v>367</v>
      </c>
      <c r="AZ6" s="658"/>
      <c r="BA6" s="72" t="s">
        <v>411</v>
      </c>
      <c r="BB6" s="658" t="s">
        <v>7</v>
      </c>
      <c r="BC6" s="658"/>
      <c r="BD6" s="658" t="s">
        <v>8</v>
      </c>
      <c r="BE6" s="658"/>
      <c r="BF6" s="658" t="s">
        <v>367</v>
      </c>
      <c r="BG6" s="658"/>
      <c r="BH6" s="72" t="s">
        <v>411</v>
      </c>
    </row>
    <row r="7" spans="1:64" s="50" customFormat="1" ht="17.25" customHeight="1">
      <c r="A7" s="72"/>
      <c r="B7" s="72"/>
      <c r="C7" s="90"/>
      <c r="D7" s="90"/>
      <c r="E7" s="434"/>
      <c r="F7" s="434"/>
      <c r="G7" s="434"/>
      <c r="H7" s="434"/>
      <c r="I7" s="434"/>
      <c r="J7" s="222"/>
      <c r="K7" s="222"/>
      <c r="L7" s="222"/>
      <c r="M7" s="222"/>
      <c r="N7" s="222"/>
      <c r="O7" s="90"/>
      <c r="P7" s="90"/>
      <c r="Q7" s="90"/>
      <c r="R7" s="73"/>
      <c r="S7" s="659">
        <v>41090</v>
      </c>
      <c r="T7" s="659"/>
      <c r="U7" s="659">
        <v>41455</v>
      </c>
      <c r="V7" s="659"/>
      <c r="W7" s="659">
        <v>41820</v>
      </c>
      <c r="X7" s="659"/>
      <c r="Y7" s="230">
        <f>D4</f>
        <v>0</v>
      </c>
      <c r="Z7" s="659">
        <v>41090</v>
      </c>
      <c r="AA7" s="659"/>
      <c r="AB7" s="659">
        <v>41455</v>
      </c>
      <c r="AC7" s="659"/>
      <c r="AD7" s="659">
        <v>41820</v>
      </c>
      <c r="AE7" s="659"/>
      <c r="AF7" s="230">
        <f>D4</f>
        <v>0</v>
      </c>
      <c r="AG7" s="659">
        <v>41090</v>
      </c>
      <c r="AH7" s="659"/>
      <c r="AI7" s="659">
        <v>41455</v>
      </c>
      <c r="AJ7" s="659"/>
      <c r="AK7" s="659">
        <v>41820</v>
      </c>
      <c r="AL7" s="659"/>
      <c r="AM7" s="230">
        <f>D4</f>
        <v>0</v>
      </c>
      <c r="AN7" s="659">
        <v>41090</v>
      </c>
      <c r="AO7" s="659"/>
      <c r="AP7" s="659">
        <v>41455</v>
      </c>
      <c r="AQ7" s="659"/>
      <c r="AR7" s="659">
        <v>41820</v>
      </c>
      <c r="AS7" s="659"/>
      <c r="AT7" s="230">
        <f>D4</f>
        <v>0</v>
      </c>
      <c r="AU7" s="659">
        <v>41090</v>
      </c>
      <c r="AV7" s="659"/>
      <c r="AW7" s="659">
        <v>41455</v>
      </c>
      <c r="AX7" s="659"/>
      <c r="AY7" s="659">
        <v>41820</v>
      </c>
      <c r="AZ7" s="659"/>
      <c r="BA7" s="230">
        <f>D4</f>
        <v>0</v>
      </c>
      <c r="BB7" s="659">
        <v>41090</v>
      </c>
      <c r="BC7" s="659"/>
      <c r="BD7" s="659">
        <v>41455</v>
      </c>
      <c r="BE7" s="659"/>
      <c r="BF7" s="659">
        <v>41820</v>
      </c>
      <c r="BG7" s="659"/>
      <c r="BH7" s="230">
        <f>D4</f>
        <v>0</v>
      </c>
    </row>
    <row r="8" spans="1:64" s="270" customFormat="1" ht="17.25" customHeight="1">
      <c r="A8" s="265"/>
      <c r="B8" s="265"/>
      <c r="C8" s="266"/>
      <c r="D8" s="267"/>
      <c r="E8" s="851"/>
      <c r="F8" s="851"/>
      <c r="G8" s="851"/>
      <c r="H8" s="851"/>
      <c r="I8" s="851"/>
      <c r="J8" s="268"/>
      <c r="K8" s="268"/>
      <c r="L8" s="268"/>
      <c r="M8" s="268"/>
      <c r="N8" s="268"/>
      <c r="O8" s="267"/>
      <c r="P8" s="267"/>
      <c r="Q8" s="267"/>
      <c r="R8" s="269"/>
      <c r="S8" s="854" t="s">
        <v>381</v>
      </c>
      <c r="T8" s="855"/>
      <c r="U8" s="855"/>
      <c r="V8" s="855"/>
      <c r="W8" s="855"/>
      <c r="X8" s="855"/>
      <c r="Y8" s="856"/>
      <c r="Z8" s="858" t="s">
        <v>382</v>
      </c>
      <c r="AA8" s="859"/>
      <c r="AB8" s="859"/>
      <c r="AC8" s="859"/>
      <c r="AD8" s="859"/>
      <c r="AE8" s="859"/>
      <c r="AF8" s="860"/>
      <c r="AG8" s="862" t="s">
        <v>383</v>
      </c>
      <c r="AH8" s="863"/>
      <c r="AI8" s="863"/>
      <c r="AJ8" s="863"/>
      <c r="AK8" s="863"/>
      <c r="AL8" s="863"/>
      <c r="AM8" s="864"/>
      <c r="AN8" s="875" t="s">
        <v>384</v>
      </c>
      <c r="AO8" s="876"/>
      <c r="AP8" s="876"/>
      <c r="AQ8" s="876"/>
      <c r="AR8" s="876"/>
      <c r="AS8" s="876"/>
      <c r="AT8" s="877"/>
      <c r="AU8" s="878" t="s">
        <v>385</v>
      </c>
      <c r="AV8" s="879"/>
      <c r="AW8" s="879"/>
      <c r="AX8" s="879"/>
      <c r="AY8" s="879"/>
      <c r="AZ8" s="879"/>
      <c r="BA8" s="880"/>
      <c r="BB8" s="881" t="s">
        <v>386</v>
      </c>
      <c r="BC8" s="882"/>
      <c r="BD8" s="882"/>
      <c r="BE8" s="882"/>
      <c r="BF8" s="882"/>
      <c r="BG8" s="882"/>
      <c r="BH8" s="883"/>
      <c r="BI8" s="884" t="s">
        <v>387</v>
      </c>
      <c r="BJ8" s="885"/>
      <c r="BK8" s="885"/>
      <c r="BL8" s="886"/>
    </row>
    <row r="9" spans="1:64" s="50" customFormat="1" ht="17.25" customHeight="1">
      <c r="A9" s="72"/>
      <c r="B9" s="72"/>
      <c r="C9" s="105"/>
      <c r="D9" s="90"/>
      <c r="E9" s="605"/>
      <c r="F9" s="605"/>
      <c r="G9" s="605"/>
      <c r="H9" s="605"/>
      <c r="I9" s="605"/>
      <c r="J9" s="76"/>
      <c r="K9" s="76"/>
      <c r="L9" s="76"/>
      <c r="M9" s="76"/>
      <c r="N9" s="76"/>
      <c r="O9" s="90"/>
      <c r="P9" s="90"/>
      <c r="Q9" s="90"/>
      <c r="R9" s="108"/>
      <c r="S9" s="842" t="s">
        <v>169</v>
      </c>
      <c r="T9" s="710"/>
      <c r="U9" s="842" t="s">
        <v>170</v>
      </c>
      <c r="V9" s="710"/>
      <c r="W9" s="842" t="s">
        <v>171</v>
      </c>
      <c r="X9" s="710"/>
      <c r="Y9" s="945" t="str">
        <f>CONCATENATE(S8," Total")</f>
        <v>Dept #1 Request Budget  Total</v>
      </c>
      <c r="Z9" s="842" t="s">
        <v>169</v>
      </c>
      <c r="AA9" s="710"/>
      <c r="AB9" s="842" t="s">
        <v>170</v>
      </c>
      <c r="AC9" s="710"/>
      <c r="AD9" s="842" t="s">
        <v>171</v>
      </c>
      <c r="AE9" s="710"/>
      <c r="AF9" s="945" t="str">
        <f>CONCATENATE(Z8," Total")</f>
        <v>Dept #2 Request Budget Total</v>
      </c>
      <c r="AG9" s="842" t="s">
        <v>169</v>
      </c>
      <c r="AH9" s="710"/>
      <c r="AI9" s="842" t="s">
        <v>170</v>
      </c>
      <c r="AJ9" s="710"/>
      <c r="AK9" s="842" t="s">
        <v>171</v>
      </c>
      <c r="AL9" s="710"/>
      <c r="AM9" s="945" t="str">
        <f>CONCATENATE(AG8," Total")</f>
        <v>Dept #3 Request Budget Total</v>
      </c>
      <c r="AN9" s="842" t="s">
        <v>169</v>
      </c>
      <c r="AO9" s="710"/>
      <c r="AP9" s="842" t="s">
        <v>170</v>
      </c>
      <c r="AQ9" s="710"/>
      <c r="AR9" s="842" t="s">
        <v>171</v>
      </c>
      <c r="AS9" s="710"/>
      <c r="AT9" s="649" t="str">
        <f>CONCATENATE(AN8," Total")</f>
        <v>Dept #1 Match Budget Total</v>
      </c>
      <c r="AU9" s="842" t="s">
        <v>169</v>
      </c>
      <c r="AV9" s="710"/>
      <c r="AW9" s="842" t="s">
        <v>170</v>
      </c>
      <c r="AX9" s="710"/>
      <c r="AY9" s="842" t="s">
        <v>171</v>
      </c>
      <c r="AZ9" s="710"/>
      <c r="BA9" s="649" t="str">
        <f>CONCATENATE(AU8," Total")</f>
        <v>Dept #2 Match Budget Total</v>
      </c>
      <c r="BB9" s="842" t="s">
        <v>169</v>
      </c>
      <c r="BC9" s="710"/>
      <c r="BD9" s="842" t="s">
        <v>170</v>
      </c>
      <c r="BE9" s="710"/>
      <c r="BF9" s="842" t="s">
        <v>171</v>
      </c>
      <c r="BG9" s="710"/>
      <c r="BH9" s="649" t="str">
        <f>CONCATENATE(BB8," Total")</f>
        <v>Dept #3 Match Budget Total</v>
      </c>
      <c r="BI9" s="649" t="s">
        <v>169</v>
      </c>
      <c r="BJ9" s="649" t="s">
        <v>170</v>
      </c>
      <c r="BK9" s="649" t="s">
        <v>171</v>
      </c>
      <c r="BL9" s="649" t="s">
        <v>2</v>
      </c>
    </row>
    <row r="10" spans="1:64" s="50" customFormat="1" ht="48" customHeight="1">
      <c r="A10" s="72" t="s">
        <v>300</v>
      </c>
      <c r="B10" s="72"/>
      <c r="C10" s="101" t="s">
        <v>116</v>
      </c>
      <c r="D10" s="102"/>
      <c r="E10" s="599"/>
      <c r="F10" s="599"/>
      <c r="G10" s="599"/>
      <c r="H10" s="599"/>
      <c r="I10" s="599"/>
      <c r="J10" s="102"/>
      <c r="K10" s="102"/>
      <c r="L10" s="102"/>
      <c r="M10" s="102"/>
      <c r="N10" s="102"/>
      <c r="O10" s="102"/>
      <c r="P10" s="102"/>
      <c r="Q10" s="102"/>
      <c r="R10" s="31"/>
      <c r="S10" s="603" t="s">
        <v>181</v>
      </c>
      <c r="T10" s="604"/>
      <c r="U10" s="603" t="s">
        <v>181</v>
      </c>
      <c r="V10" s="604"/>
      <c r="W10" s="603" t="s">
        <v>181</v>
      </c>
      <c r="X10" s="604"/>
      <c r="Y10" s="946"/>
      <c r="Z10" s="603" t="s">
        <v>181</v>
      </c>
      <c r="AA10" s="604"/>
      <c r="AB10" s="603" t="s">
        <v>181</v>
      </c>
      <c r="AC10" s="604"/>
      <c r="AD10" s="603" t="s">
        <v>181</v>
      </c>
      <c r="AE10" s="604"/>
      <c r="AF10" s="946"/>
      <c r="AG10" s="603" t="s">
        <v>181</v>
      </c>
      <c r="AH10" s="604"/>
      <c r="AI10" s="603" t="s">
        <v>181</v>
      </c>
      <c r="AJ10" s="604"/>
      <c r="AK10" s="603" t="s">
        <v>181</v>
      </c>
      <c r="AL10" s="604"/>
      <c r="AM10" s="946"/>
      <c r="AN10" s="603" t="s">
        <v>181</v>
      </c>
      <c r="AO10" s="604"/>
      <c r="AP10" s="603" t="s">
        <v>181</v>
      </c>
      <c r="AQ10" s="604"/>
      <c r="AR10" s="603" t="s">
        <v>181</v>
      </c>
      <c r="AS10" s="604"/>
      <c r="AT10" s="843"/>
      <c r="AU10" s="603" t="s">
        <v>181</v>
      </c>
      <c r="AV10" s="604"/>
      <c r="AW10" s="603" t="s">
        <v>181</v>
      </c>
      <c r="AX10" s="604"/>
      <c r="AY10" s="603" t="s">
        <v>181</v>
      </c>
      <c r="AZ10" s="604"/>
      <c r="BA10" s="843"/>
      <c r="BB10" s="603" t="s">
        <v>181</v>
      </c>
      <c r="BC10" s="604"/>
      <c r="BD10" s="603" t="s">
        <v>181</v>
      </c>
      <c r="BE10" s="604"/>
      <c r="BF10" s="603" t="s">
        <v>181</v>
      </c>
      <c r="BG10" s="604"/>
      <c r="BH10" s="843"/>
      <c r="BI10" s="841"/>
      <c r="BJ10" s="841"/>
      <c r="BK10" s="841"/>
      <c r="BL10" s="844"/>
    </row>
    <row r="11" spans="1:64" s="50" customFormat="1" ht="33" customHeight="1">
      <c r="A11" s="72">
        <v>1000</v>
      </c>
      <c r="B11" s="72"/>
      <c r="C11" s="104" t="s">
        <v>45</v>
      </c>
      <c r="D11" s="73"/>
      <c r="E11" s="601"/>
      <c r="F11" s="602"/>
      <c r="G11" s="602"/>
      <c r="H11" s="602"/>
      <c r="I11" s="602"/>
      <c r="J11" s="602"/>
      <c r="K11" s="602"/>
      <c r="L11" s="602"/>
      <c r="M11" s="602"/>
      <c r="N11" s="602"/>
      <c r="O11" s="602"/>
      <c r="P11" s="75" t="s">
        <v>180</v>
      </c>
      <c r="Q11" s="75" t="s">
        <v>172</v>
      </c>
      <c r="R11" s="81" t="s">
        <v>352</v>
      </c>
      <c r="S11" s="105"/>
      <c r="T11" s="106"/>
      <c r="U11" s="105"/>
      <c r="V11" s="106"/>
      <c r="W11" s="105"/>
      <c r="X11" s="106"/>
      <c r="Y11" s="110"/>
      <c r="Z11" s="105"/>
      <c r="AA11" s="106"/>
      <c r="AB11" s="105"/>
      <c r="AC11" s="106"/>
      <c r="AD11" s="105"/>
      <c r="AE11" s="106"/>
      <c r="AF11" s="110"/>
      <c r="AG11" s="105"/>
      <c r="AH11" s="106"/>
      <c r="AI11" s="105"/>
      <c r="AJ11" s="106"/>
      <c r="AK11" s="105"/>
      <c r="AL11" s="106"/>
      <c r="AM11" s="110"/>
      <c r="AN11" s="105"/>
      <c r="AO11" s="106"/>
      <c r="AP11" s="105"/>
      <c r="AQ11" s="106"/>
      <c r="AR11" s="105"/>
      <c r="AS11" s="106"/>
      <c r="AT11" s="110"/>
      <c r="AU11" s="105"/>
      <c r="AV11" s="106"/>
      <c r="AW11" s="105"/>
      <c r="AX11" s="106"/>
      <c r="AY11" s="105"/>
      <c r="AZ11" s="106"/>
      <c r="BA11" s="110"/>
      <c r="BB11" s="105"/>
      <c r="BC11" s="106"/>
      <c r="BD11" s="105"/>
      <c r="BE11" s="106"/>
      <c r="BF11" s="105"/>
      <c r="BG11" s="106"/>
      <c r="BH11" s="110"/>
      <c r="BI11" s="271"/>
      <c r="BJ11" s="271"/>
      <c r="BK11" s="271"/>
      <c r="BL11" s="271"/>
    </row>
    <row r="12" spans="1:64" s="50" customFormat="1" ht="15" customHeight="1">
      <c r="A12" s="72"/>
      <c r="B12" s="72"/>
      <c r="C12" s="10" t="s">
        <v>176</v>
      </c>
      <c r="D12" s="64" t="s">
        <v>334</v>
      </c>
      <c r="E12" s="600"/>
      <c r="F12" s="600"/>
      <c r="G12" s="600"/>
      <c r="H12" s="600"/>
      <c r="I12" s="600"/>
      <c r="J12" s="600"/>
      <c r="K12" s="600"/>
      <c r="L12" s="600"/>
      <c r="M12" s="600"/>
      <c r="N12" s="600"/>
      <c r="O12" s="600"/>
      <c r="P12" s="107"/>
      <c r="Q12" s="86"/>
      <c r="R12" s="108"/>
      <c r="S12" s="109"/>
      <c r="T12" s="106"/>
      <c r="U12" s="109"/>
      <c r="V12" s="106"/>
      <c r="W12" s="109"/>
      <c r="X12" s="106"/>
      <c r="Y12" s="110"/>
      <c r="Z12" s="109"/>
      <c r="AA12" s="106"/>
      <c r="AB12" s="109"/>
      <c r="AC12" s="106"/>
      <c r="AD12" s="109"/>
      <c r="AE12" s="106"/>
      <c r="AF12" s="110"/>
      <c r="AG12" s="109"/>
      <c r="AH12" s="106"/>
      <c r="AI12" s="109"/>
      <c r="AJ12" s="106"/>
      <c r="AK12" s="109"/>
      <c r="AL12" s="106"/>
      <c r="AM12" s="110"/>
      <c r="AN12" s="109"/>
      <c r="AO12" s="106"/>
      <c r="AP12" s="109"/>
      <c r="AQ12" s="106"/>
      <c r="AR12" s="109"/>
      <c r="AS12" s="106"/>
      <c r="AT12" s="110"/>
      <c r="AU12" s="109"/>
      <c r="AV12" s="106"/>
      <c r="AW12" s="109"/>
      <c r="AX12" s="106"/>
      <c r="AY12" s="109"/>
      <c r="AZ12" s="106"/>
      <c r="BA12" s="110"/>
      <c r="BB12" s="109"/>
      <c r="BC12" s="106"/>
      <c r="BD12" s="109"/>
      <c r="BE12" s="106"/>
      <c r="BF12" s="109"/>
      <c r="BG12" s="106"/>
      <c r="BH12" s="110"/>
      <c r="BI12" s="271"/>
      <c r="BJ12" s="271"/>
      <c r="BK12" s="271"/>
      <c r="BL12" s="329"/>
    </row>
    <row r="13" spans="1:64" ht="15" customHeight="1">
      <c r="C13" s="111">
        <f>S13+U13+W13+Z13+AB13+AD13+AG13+AI13+AK13+AN13+AP13+AR13+AU13+AW13+AY13+BB13+BD13+BF13</f>
        <v>0</v>
      </c>
      <c r="D13" s="64">
        <f>D2</f>
        <v>0</v>
      </c>
      <c r="E13" s="613" t="s">
        <v>335</v>
      </c>
      <c r="F13" s="613"/>
      <c r="G13" s="613"/>
      <c r="H13" s="613"/>
      <c r="I13" s="613"/>
      <c r="J13" s="613"/>
      <c r="K13" s="613"/>
      <c r="L13" s="613"/>
      <c r="M13" s="613"/>
      <c r="N13" s="613"/>
      <c r="O13" s="613"/>
      <c r="P13" s="112">
        <v>0</v>
      </c>
      <c r="Q13" s="113">
        <f t="shared" ref="Q13:Q17" si="0">VLOOKUP(E13,Leave_Benefits,2,0)</f>
        <v>0</v>
      </c>
      <c r="R13" s="65">
        <f t="shared" ref="R13:R17" si="1">VLOOKUP(E13,Leave_Benefits,4,0)</f>
        <v>0</v>
      </c>
      <c r="S13" s="272">
        <v>0</v>
      </c>
      <c r="T13" s="273">
        <f>$P13*(1+$Q13)*(S13)</f>
        <v>0</v>
      </c>
      <c r="U13" s="272">
        <v>0</v>
      </c>
      <c r="V13" s="273">
        <f>$P13*(1+$Q13)*(U13)*$R13</f>
        <v>0</v>
      </c>
      <c r="W13" s="272">
        <v>0</v>
      </c>
      <c r="X13" s="273">
        <f>$P13*(1+$Q13)*(W13)*($R13^2)</f>
        <v>0</v>
      </c>
      <c r="Y13" s="274">
        <f>T13+V13+X13</f>
        <v>0</v>
      </c>
      <c r="Z13" s="275">
        <v>0</v>
      </c>
      <c r="AA13" s="276">
        <f>$P13*(1+$Q13)*(Z13)</f>
        <v>0</v>
      </c>
      <c r="AB13" s="275">
        <v>0</v>
      </c>
      <c r="AC13" s="276">
        <f>$P13*(1+$Q13)*(AB13)*$R13</f>
        <v>0</v>
      </c>
      <c r="AD13" s="275">
        <v>0</v>
      </c>
      <c r="AE13" s="276">
        <f>$P13*(1+$Q13)*(AD13)*($R13^2)</f>
        <v>0</v>
      </c>
      <c r="AF13" s="277">
        <f>AA13+AC13+AE13</f>
        <v>0</v>
      </c>
      <c r="AG13" s="278">
        <v>0</v>
      </c>
      <c r="AH13" s="279">
        <f>$P13*(1+$Q13)*(AG13)</f>
        <v>0</v>
      </c>
      <c r="AI13" s="278">
        <v>0</v>
      </c>
      <c r="AJ13" s="279">
        <f>$P13*(1+$Q13)*(AI13)*$R13</f>
        <v>0</v>
      </c>
      <c r="AK13" s="278">
        <v>0</v>
      </c>
      <c r="AL13" s="279">
        <f>$P13*(1+$Q13)*(AK13)*($R13^2)</f>
        <v>0</v>
      </c>
      <c r="AM13" s="280">
        <f>AH13+AJ13+AL13</f>
        <v>0</v>
      </c>
      <c r="AN13" s="287">
        <v>0</v>
      </c>
      <c r="AO13" s="288">
        <f>$P13*(1+$Q13)*(AN13)</f>
        <v>0</v>
      </c>
      <c r="AP13" s="287">
        <v>0</v>
      </c>
      <c r="AQ13" s="288">
        <f>$P13*(1+$Q13)*(AP13)*$R13</f>
        <v>0</v>
      </c>
      <c r="AR13" s="287">
        <v>0</v>
      </c>
      <c r="AS13" s="288">
        <f>$P13*(1+$Q13)*(AR13)*($R13^2)</f>
        <v>0</v>
      </c>
      <c r="AT13" s="289">
        <f>AO13+AQ13+AS13</f>
        <v>0</v>
      </c>
      <c r="AU13" s="290">
        <v>0</v>
      </c>
      <c r="AV13" s="291">
        <f>$P13*(1+$Q13)*(AU13)</f>
        <v>0</v>
      </c>
      <c r="AW13" s="290">
        <v>0</v>
      </c>
      <c r="AX13" s="291">
        <f>$P13*(1+$Q13)*(AW13)*$R13</f>
        <v>0</v>
      </c>
      <c r="AY13" s="290">
        <v>0</v>
      </c>
      <c r="AZ13" s="291">
        <f>$P13*(1+$Q13)*(AY13)*($R13^2)</f>
        <v>0</v>
      </c>
      <c r="BA13" s="292">
        <f>AV13+AX13+AZ13</f>
        <v>0</v>
      </c>
      <c r="BB13" s="293">
        <v>0</v>
      </c>
      <c r="BC13" s="294">
        <f>$P13*(1+$Q13)*(BB13)</f>
        <v>0</v>
      </c>
      <c r="BD13" s="293">
        <v>0</v>
      </c>
      <c r="BE13" s="294">
        <f>$P13*(1+$Q13)*(BD13)*$R13</f>
        <v>0</v>
      </c>
      <c r="BF13" s="293">
        <v>0</v>
      </c>
      <c r="BG13" s="294">
        <f>$P13*(1+$Q13)*(BF13)*($R13^2)</f>
        <v>0</v>
      </c>
      <c r="BH13" s="480">
        <f>BC13+BE13+BG13</f>
        <v>0</v>
      </c>
      <c r="BI13" s="470">
        <f>T13+AA13+AH13+AO13+AV13+BC13</f>
        <v>0</v>
      </c>
      <c r="BJ13" s="470">
        <f>V13+AC13+AJ13+AQ13+AX13+BE13</f>
        <v>0</v>
      </c>
      <c r="BK13" s="470">
        <f>X13+AE13+AL13+AS13+AZ13+BG13</f>
        <v>0</v>
      </c>
      <c r="BL13" s="297">
        <f t="shared" ref="BL13:BL18" si="2">SUM(BI13:BK13)</f>
        <v>0</v>
      </c>
    </row>
    <row r="14" spans="1:64" ht="15" customHeight="1">
      <c r="C14" s="111">
        <f t="shared" ref="C14:C17" si="3">S14+U14+W14+Z14+AB14+AD14+AG14+AI14+AK14+AN14+AP14+AR14+AU14+AW14+AY14+BB14+BD14+BF14</f>
        <v>0</v>
      </c>
      <c r="D14" s="64"/>
      <c r="E14" s="613" t="s">
        <v>335</v>
      </c>
      <c r="F14" s="613"/>
      <c r="G14" s="613"/>
      <c r="H14" s="613"/>
      <c r="I14" s="613"/>
      <c r="J14" s="613"/>
      <c r="K14" s="613"/>
      <c r="L14" s="613"/>
      <c r="M14" s="613"/>
      <c r="N14" s="613"/>
      <c r="O14" s="613"/>
      <c r="P14" s="112">
        <v>0</v>
      </c>
      <c r="Q14" s="113">
        <f t="shared" si="0"/>
        <v>0</v>
      </c>
      <c r="R14" s="65">
        <f t="shared" si="1"/>
        <v>0</v>
      </c>
      <c r="S14" s="272">
        <v>0</v>
      </c>
      <c r="T14" s="273">
        <f t="shared" ref="T14:T17" si="4">$P14*(1+$Q14)*(S14)</f>
        <v>0</v>
      </c>
      <c r="U14" s="272">
        <v>0</v>
      </c>
      <c r="V14" s="273">
        <f t="shared" ref="V14:V17" si="5">$P14*(1+$Q14)*(U14)*$R14</f>
        <v>0</v>
      </c>
      <c r="W14" s="272">
        <v>0</v>
      </c>
      <c r="X14" s="273">
        <f t="shared" ref="X14:X17" si="6">$P14*(1+$Q14)*(W14)*($R14^2)</f>
        <v>0</v>
      </c>
      <c r="Y14" s="274">
        <f t="shared" ref="Y14:Y17" si="7">T14+V14+X14</f>
        <v>0</v>
      </c>
      <c r="Z14" s="275">
        <v>0</v>
      </c>
      <c r="AA14" s="276">
        <f t="shared" ref="AA14:AA17" si="8">$P14*(1+$Q14)*(Z14)</f>
        <v>0</v>
      </c>
      <c r="AB14" s="275">
        <v>0</v>
      </c>
      <c r="AC14" s="276">
        <f t="shared" ref="AC14:AC17" si="9">$P14*(1+$Q14)*(AB14)*$R14</f>
        <v>0</v>
      </c>
      <c r="AD14" s="275">
        <v>0</v>
      </c>
      <c r="AE14" s="276">
        <f t="shared" ref="AE14:AE17" si="10">$P14*(1+$Q14)*(AD14)*($R14^2)</f>
        <v>0</v>
      </c>
      <c r="AF14" s="277">
        <f t="shared" ref="AF14:AF17" si="11">AA14+AC14+AE14</f>
        <v>0</v>
      </c>
      <c r="AG14" s="278">
        <v>0</v>
      </c>
      <c r="AH14" s="279">
        <f t="shared" ref="AH14:AH17" si="12">$P14*(1+$Q14)*(AG14)</f>
        <v>0</v>
      </c>
      <c r="AI14" s="278">
        <v>0</v>
      </c>
      <c r="AJ14" s="279">
        <f t="shared" ref="AJ14:AJ17" si="13">$P14*(1+$Q14)*(AI14)*$R14</f>
        <v>0</v>
      </c>
      <c r="AK14" s="278">
        <v>0</v>
      </c>
      <c r="AL14" s="279">
        <f t="shared" ref="AL14:AL17" si="14">$P14*(1+$Q14)*(AK14)*($R14^2)</f>
        <v>0</v>
      </c>
      <c r="AM14" s="280">
        <f t="shared" ref="AM14:AM17" si="15">AH14+AJ14+AL14</f>
        <v>0</v>
      </c>
      <c r="AN14" s="287">
        <v>0</v>
      </c>
      <c r="AO14" s="288">
        <f t="shared" ref="AO14:AO17" si="16">$P14*(1+$Q14)*(AN14)</f>
        <v>0</v>
      </c>
      <c r="AP14" s="287">
        <v>0</v>
      </c>
      <c r="AQ14" s="288">
        <f t="shared" ref="AQ14:AQ17" si="17">$P14*(1+$Q14)*(AP14)*$R14</f>
        <v>0</v>
      </c>
      <c r="AR14" s="287">
        <v>0</v>
      </c>
      <c r="AS14" s="288">
        <f t="shared" ref="AS14:AS17" si="18">$P14*(1+$Q14)*(AR14)*($R14^2)</f>
        <v>0</v>
      </c>
      <c r="AT14" s="289">
        <f t="shared" ref="AT14:AT17" si="19">AO14+AQ14+AS14</f>
        <v>0</v>
      </c>
      <c r="AU14" s="290">
        <v>0</v>
      </c>
      <c r="AV14" s="291">
        <f t="shared" ref="AV14:AV17" si="20">$P14*(1+$Q14)*(AU14)</f>
        <v>0</v>
      </c>
      <c r="AW14" s="290">
        <v>0</v>
      </c>
      <c r="AX14" s="291">
        <f t="shared" ref="AX14:AX17" si="21">$P14*(1+$Q14)*(AW14)*$R14</f>
        <v>0</v>
      </c>
      <c r="AY14" s="290">
        <v>0</v>
      </c>
      <c r="AZ14" s="291">
        <f t="shared" ref="AZ14:AZ17" si="22">$P14*(1+$Q14)*(AY14)*($R14^2)</f>
        <v>0</v>
      </c>
      <c r="BA14" s="292">
        <f t="shared" ref="BA14:BA17" si="23">AV14+AX14+AZ14</f>
        <v>0</v>
      </c>
      <c r="BB14" s="293">
        <v>0</v>
      </c>
      <c r="BC14" s="294">
        <f t="shared" ref="BC14:BC17" si="24">$P14*(1+$Q14)*(BB14)</f>
        <v>0</v>
      </c>
      <c r="BD14" s="293">
        <v>0</v>
      </c>
      <c r="BE14" s="294">
        <f t="shared" ref="BE14:BE17" si="25">$P14*(1+$Q14)*(BD14)*$R14</f>
        <v>0</v>
      </c>
      <c r="BF14" s="293">
        <v>0</v>
      </c>
      <c r="BG14" s="294">
        <f t="shared" ref="BG14:BG17" si="26">$P14*(1+$Q14)*(BF14)*($R14^2)</f>
        <v>0</v>
      </c>
      <c r="BH14" s="480">
        <f t="shared" ref="BH14:BH17" si="27">BC14+BE14+BG14</f>
        <v>0</v>
      </c>
      <c r="BI14" s="470">
        <f t="shared" ref="BI14:BI17" si="28">T14+AA14+AH14+AO14+AV14+BC14</f>
        <v>0</v>
      </c>
      <c r="BJ14" s="470">
        <f t="shared" ref="BJ14:BJ17" si="29">V14+AC14+AJ14+AQ14+AX14+BE14</f>
        <v>0</v>
      </c>
      <c r="BK14" s="470">
        <f t="shared" ref="BK14:BK17" si="30">X14+AE14+AL14+AS14+AZ14+BG14</f>
        <v>0</v>
      </c>
      <c r="BL14" s="297">
        <f t="shared" ref="BL14:BL17" si="31">SUM(BI14:BK14)</f>
        <v>0</v>
      </c>
    </row>
    <row r="15" spans="1:64" ht="15" customHeight="1">
      <c r="C15" s="111">
        <f t="shared" si="3"/>
        <v>0</v>
      </c>
      <c r="D15" s="64"/>
      <c r="E15" s="613" t="s">
        <v>335</v>
      </c>
      <c r="F15" s="613"/>
      <c r="G15" s="613"/>
      <c r="H15" s="613"/>
      <c r="I15" s="613"/>
      <c r="J15" s="613"/>
      <c r="K15" s="613"/>
      <c r="L15" s="613"/>
      <c r="M15" s="613"/>
      <c r="N15" s="613"/>
      <c r="O15" s="613"/>
      <c r="P15" s="112">
        <v>0</v>
      </c>
      <c r="Q15" s="113">
        <f t="shared" si="0"/>
        <v>0</v>
      </c>
      <c r="R15" s="65">
        <f t="shared" si="1"/>
        <v>0</v>
      </c>
      <c r="S15" s="272">
        <v>0</v>
      </c>
      <c r="T15" s="273">
        <f t="shared" si="4"/>
        <v>0</v>
      </c>
      <c r="U15" s="272">
        <v>0</v>
      </c>
      <c r="V15" s="273">
        <f t="shared" si="5"/>
        <v>0</v>
      </c>
      <c r="W15" s="272">
        <v>0</v>
      </c>
      <c r="X15" s="273">
        <f t="shared" si="6"/>
        <v>0</v>
      </c>
      <c r="Y15" s="274">
        <f t="shared" si="7"/>
        <v>0</v>
      </c>
      <c r="Z15" s="275">
        <v>0</v>
      </c>
      <c r="AA15" s="276">
        <f t="shared" si="8"/>
        <v>0</v>
      </c>
      <c r="AB15" s="275">
        <v>0</v>
      </c>
      <c r="AC15" s="276">
        <f t="shared" si="9"/>
        <v>0</v>
      </c>
      <c r="AD15" s="275">
        <v>0</v>
      </c>
      <c r="AE15" s="276">
        <f t="shared" si="10"/>
        <v>0</v>
      </c>
      <c r="AF15" s="277">
        <f t="shared" si="11"/>
        <v>0</v>
      </c>
      <c r="AG15" s="278">
        <v>0</v>
      </c>
      <c r="AH15" s="279">
        <f t="shared" si="12"/>
        <v>0</v>
      </c>
      <c r="AI15" s="278">
        <v>0</v>
      </c>
      <c r="AJ15" s="279">
        <f t="shared" si="13"/>
        <v>0</v>
      </c>
      <c r="AK15" s="278">
        <v>0</v>
      </c>
      <c r="AL15" s="279">
        <f t="shared" si="14"/>
        <v>0</v>
      </c>
      <c r="AM15" s="280">
        <f t="shared" si="15"/>
        <v>0</v>
      </c>
      <c r="AN15" s="287">
        <v>0</v>
      </c>
      <c r="AO15" s="288">
        <f t="shared" si="16"/>
        <v>0</v>
      </c>
      <c r="AP15" s="287">
        <v>0</v>
      </c>
      <c r="AQ15" s="288">
        <f t="shared" si="17"/>
        <v>0</v>
      </c>
      <c r="AR15" s="287">
        <v>0</v>
      </c>
      <c r="AS15" s="288">
        <f t="shared" si="18"/>
        <v>0</v>
      </c>
      <c r="AT15" s="289">
        <f t="shared" si="19"/>
        <v>0</v>
      </c>
      <c r="AU15" s="290">
        <v>0</v>
      </c>
      <c r="AV15" s="291">
        <f t="shared" si="20"/>
        <v>0</v>
      </c>
      <c r="AW15" s="290">
        <v>0</v>
      </c>
      <c r="AX15" s="291">
        <f t="shared" si="21"/>
        <v>0</v>
      </c>
      <c r="AY15" s="290">
        <v>0</v>
      </c>
      <c r="AZ15" s="291">
        <f t="shared" si="22"/>
        <v>0</v>
      </c>
      <c r="BA15" s="292">
        <f t="shared" si="23"/>
        <v>0</v>
      </c>
      <c r="BB15" s="293">
        <v>0</v>
      </c>
      <c r="BC15" s="294">
        <f t="shared" si="24"/>
        <v>0</v>
      </c>
      <c r="BD15" s="293">
        <v>0</v>
      </c>
      <c r="BE15" s="294">
        <f t="shared" si="25"/>
        <v>0</v>
      </c>
      <c r="BF15" s="293">
        <v>0</v>
      </c>
      <c r="BG15" s="294">
        <f t="shared" si="26"/>
        <v>0</v>
      </c>
      <c r="BH15" s="480">
        <f t="shared" si="27"/>
        <v>0</v>
      </c>
      <c r="BI15" s="470">
        <f t="shared" si="28"/>
        <v>0</v>
      </c>
      <c r="BJ15" s="470">
        <f t="shared" si="29"/>
        <v>0</v>
      </c>
      <c r="BK15" s="470">
        <f t="shared" si="30"/>
        <v>0</v>
      </c>
      <c r="BL15" s="297">
        <f t="shared" si="31"/>
        <v>0</v>
      </c>
    </row>
    <row r="16" spans="1:64" ht="15" customHeight="1">
      <c r="C16" s="111">
        <f t="shared" si="3"/>
        <v>0</v>
      </c>
      <c r="D16" s="64"/>
      <c r="E16" s="613" t="s">
        <v>335</v>
      </c>
      <c r="F16" s="613"/>
      <c r="G16" s="613"/>
      <c r="H16" s="613"/>
      <c r="I16" s="613"/>
      <c r="J16" s="613"/>
      <c r="K16" s="613"/>
      <c r="L16" s="613"/>
      <c r="M16" s="613"/>
      <c r="N16" s="613"/>
      <c r="O16" s="613"/>
      <c r="P16" s="112">
        <v>0</v>
      </c>
      <c r="Q16" s="113">
        <f t="shared" si="0"/>
        <v>0</v>
      </c>
      <c r="R16" s="65">
        <f t="shared" si="1"/>
        <v>0</v>
      </c>
      <c r="S16" s="272">
        <v>0</v>
      </c>
      <c r="T16" s="273">
        <f t="shared" si="4"/>
        <v>0</v>
      </c>
      <c r="U16" s="272">
        <v>0</v>
      </c>
      <c r="V16" s="273">
        <f t="shared" si="5"/>
        <v>0</v>
      </c>
      <c r="W16" s="272">
        <v>0</v>
      </c>
      <c r="X16" s="273">
        <f t="shared" si="6"/>
        <v>0</v>
      </c>
      <c r="Y16" s="274">
        <f t="shared" si="7"/>
        <v>0</v>
      </c>
      <c r="Z16" s="275">
        <v>0</v>
      </c>
      <c r="AA16" s="276">
        <f t="shared" si="8"/>
        <v>0</v>
      </c>
      <c r="AB16" s="275">
        <v>0</v>
      </c>
      <c r="AC16" s="276">
        <f t="shared" si="9"/>
        <v>0</v>
      </c>
      <c r="AD16" s="275">
        <v>0</v>
      </c>
      <c r="AE16" s="276">
        <f t="shared" si="10"/>
        <v>0</v>
      </c>
      <c r="AF16" s="277">
        <f t="shared" si="11"/>
        <v>0</v>
      </c>
      <c r="AG16" s="278">
        <v>0</v>
      </c>
      <c r="AH16" s="279">
        <f t="shared" si="12"/>
        <v>0</v>
      </c>
      <c r="AI16" s="278">
        <v>0</v>
      </c>
      <c r="AJ16" s="279">
        <f t="shared" si="13"/>
        <v>0</v>
      </c>
      <c r="AK16" s="278">
        <v>0</v>
      </c>
      <c r="AL16" s="279">
        <f t="shared" si="14"/>
        <v>0</v>
      </c>
      <c r="AM16" s="280">
        <f t="shared" si="15"/>
        <v>0</v>
      </c>
      <c r="AN16" s="287">
        <v>0</v>
      </c>
      <c r="AO16" s="288">
        <f t="shared" si="16"/>
        <v>0</v>
      </c>
      <c r="AP16" s="287">
        <v>0</v>
      </c>
      <c r="AQ16" s="288">
        <f t="shared" si="17"/>
        <v>0</v>
      </c>
      <c r="AR16" s="287">
        <v>0</v>
      </c>
      <c r="AS16" s="288">
        <f t="shared" si="18"/>
        <v>0</v>
      </c>
      <c r="AT16" s="289">
        <f t="shared" si="19"/>
        <v>0</v>
      </c>
      <c r="AU16" s="290">
        <v>0</v>
      </c>
      <c r="AV16" s="291">
        <f t="shared" si="20"/>
        <v>0</v>
      </c>
      <c r="AW16" s="290">
        <v>0</v>
      </c>
      <c r="AX16" s="291">
        <f t="shared" si="21"/>
        <v>0</v>
      </c>
      <c r="AY16" s="290">
        <v>0</v>
      </c>
      <c r="AZ16" s="291">
        <f t="shared" si="22"/>
        <v>0</v>
      </c>
      <c r="BA16" s="292">
        <f t="shared" si="23"/>
        <v>0</v>
      </c>
      <c r="BB16" s="293">
        <v>0</v>
      </c>
      <c r="BC16" s="294">
        <f t="shared" si="24"/>
        <v>0</v>
      </c>
      <c r="BD16" s="293">
        <v>0</v>
      </c>
      <c r="BE16" s="294">
        <f t="shared" si="25"/>
        <v>0</v>
      </c>
      <c r="BF16" s="293">
        <v>0</v>
      </c>
      <c r="BG16" s="294">
        <f t="shared" si="26"/>
        <v>0</v>
      </c>
      <c r="BH16" s="480">
        <f t="shared" si="27"/>
        <v>0</v>
      </c>
      <c r="BI16" s="470">
        <f t="shared" si="28"/>
        <v>0</v>
      </c>
      <c r="BJ16" s="470">
        <f t="shared" si="29"/>
        <v>0</v>
      </c>
      <c r="BK16" s="470">
        <f t="shared" si="30"/>
        <v>0</v>
      </c>
      <c r="BL16" s="297">
        <f t="shared" si="31"/>
        <v>0</v>
      </c>
    </row>
    <row r="17" spans="1:64" ht="15" customHeight="1">
      <c r="C17" s="111">
        <f t="shared" si="3"/>
        <v>0</v>
      </c>
      <c r="D17" s="64"/>
      <c r="E17" s="613" t="s">
        <v>335</v>
      </c>
      <c r="F17" s="613"/>
      <c r="G17" s="613"/>
      <c r="H17" s="613"/>
      <c r="I17" s="613"/>
      <c r="J17" s="613"/>
      <c r="K17" s="613"/>
      <c r="L17" s="613"/>
      <c r="M17" s="613"/>
      <c r="N17" s="613"/>
      <c r="O17" s="613"/>
      <c r="P17" s="112">
        <v>0</v>
      </c>
      <c r="Q17" s="113">
        <f t="shared" si="0"/>
        <v>0</v>
      </c>
      <c r="R17" s="65">
        <f t="shared" si="1"/>
        <v>0</v>
      </c>
      <c r="S17" s="272">
        <v>0</v>
      </c>
      <c r="T17" s="273">
        <f t="shared" si="4"/>
        <v>0</v>
      </c>
      <c r="U17" s="272">
        <v>0</v>
      </c>
      <c r="V17" s="273">
        <f t="shared" si="5"/>
        <v>0</v>
      </c>
      <c r="W17" s="272">
        <v>0</v>
      </c>
      <c r="X17" s="273">
        <f t="shared" si="6"/>
        <v>0</v>
      </c>
      <c r="Y17" s="274">
        <f t="shared" si="7"/>
        <v>0</v>
      </c>
      <c r="Z17" s="275">
        <v>0</v>
      </c>
      <c r="AA17" s="276">
        <f t="shared" si="8"/>
        <v>0</v>
      </c>
      <c r="AB17" s="275">
        <v>0</v>
      </c>
      <c r="AC17" s="276">
        <f t="shared" si="9"/>
        <v>0</v>
      </c>
      <c r="AD17" s="275">
        <v>0</v>
      </c>
      <c r="AE17" s="276">
        <f t="shared" si="10"/>
        <v>0</v>
      </c>
      <c r="AF17" s="277">
        <f t="shared" si="11"/>
        <v>0</v>
      </c>
      <c r="AG17" s="278">
        <v>0</v>
      </c>
      <c r="AH17" s="279">
        <f t="shared" si="12"/>
        <v>0</v>
      </c>
      <c r="AI17" s="278">
        <v>0</v>
      </c>
      <c r="AJ17" s="279">
        <f t="shared" si="13"/>
        <v>0</v>
      </c>
      <c r="AK17" s="278">
        <v>0</v>
      </c>
      <c r="AL17" s="279">
        <f t="shared" si="14"/>
        <v>0</v>
      </c>
      <c r="AM17" s="280">
        <f t="shared" si="15"/>
        <v>0</v>
      </c>
      <c r="AN17" s="287">
        <v>0</v>
      </c>
      <c r="AO17" s="288">
        <f t="shared" si="16"/>
        <v>0</v>
      </c>
      <c r="AP17" s="287">
        <v>0</v>
      </c>
      <c r="AQ17" s="288">
        <f t="shared" si="17"/>
        <v>0</v>
      </c>
      <c r="AR17" s="287">
        <v>0</v>
      </c>
      <c r="AS17" s="288">
        <f t="shared" si="18"/>
        <v>0</v>
      </c>
      <c r="AT17" s="289">
        <f t="shared" si="19"/>
        <v>0</v>
      </c>
      <c r="AU17" s="290">
        <v>0</v>
      </c>
      <c r="AV17" s="291">
        <f t="shared" si="20"/>
        <v>0</v>
      </c>
      <c r="AW17" s="290">
        <v>0</v>
      </c>
      <c r="AX17" s="291">
        <f t="shared" si="21"/>
        <v>0</v>
      </c>
      <c r="AY17" s="290">
        <v>0</v>
      </c>
      <c r="AZ17" s="291">
        <f t="shared" si="22"/>
        <v>0</v>
      </c>
      <c r="BA17" s="292">
        <f t="shared" si="23"/>
        <v>0</v>
      </c>
      <c r="BB17" s="293">
        <v>0</v>
      </c>
      <c r="BC17" s="294">
        <f t="shared" si="24"/>
        <v>0</v>
      </c>
      <c r="BD17" s="293">
        <v>0</v>
      </c>
      <c r="BE17" s="294">
        <f t="shared" si="25"/>
        <v>0</v>
      </c>
      <c r="BF17" s="293">
        <v>0</v>
      </c>
      <c r="BG17" s="294">
        <f t="shared" si="26"/>
        <v>0</v>
      </c>
      <c r="BH17" s="480">
        <f t="shared" si="27"/>
        <v>0</v>
      </c>
      <c r="BI17" s="470">
        <f t="shared" si="28"/>
        <v>0</v>
      </c>
      <c r="BJ17" s="470">
        <f t="shared" si="29"/>
        <v>0</v>
      </c>
      <c r="BK17" s="470">
        <f t="shared" si="30"/>
        <v>0</v>
      </c>
      <c r="BL17" s="297">
        <f t="shared" si="31"/>
        <v>0</v>
      </c>
    </row>
    <row r="18" spans="1:64" s="50" customFormat="1" ht="15" customHeight="1">
      <c r="A18" s="72"/>
      <c r="B18" s="72"/>
      <c r="C18" s="118"/>
      <c r="D18" s="9"/>
      <c r="E18" s="631"/>
      <c r="F18" s="631"/>
      <c r="G18" s="631"/>
      <c r="H18" s="631"/>
      <c r="I18" s="631"/>
      <c r="J18" s="631"/>
      <c r="K18" s="631"/>
      <c r="L18" s="631"/>
      <c r="M18" s="631"/>
      <c r="N18" s="632"/>
      <c r="O18" s="627" t="s">
        <v>284</v>
      </c>
      <c r="P18" s="628"/>
      <c r="Q18" s="628"/>
      <c r="R18" s="629"/>
      <c r="S18" s="672">
        <f>SUM(T13:T17)</f>
        <v>0</v>
      </c>
      <c r="T18" s="673"/>
      <c r="U18" s="672">
        <f>SUM(V13:V17)</f>
        <v>0</v>
      </c>
      <c r="V18" s="673"/>
      <c r="W18" s="672">
        <f>SUM(X13:X17)</f>
        <v>0</v>
      </c>
      <c r="X18" s="673"/>
      <c r="Y18" s="119">
        <f>SUM(S18:X18)</f>
        <v>0</v>
      </c>
      <c r="Z18" s="672">
        <f>SUM(AA13:AA17)</f>
        <v>0</v>
      </c>
      <c r="AA18" s="673"/>
      <c r="AB18" s="672">
        <f>SUM(AC13:AC17)</f>
        <v>0</v>
      </c>
      <c r="AC18" s="673"/>
      <c r="AD18" s="672">
        <f>SUM(AE13:AE17)</f>
        <v>0</v>
      </c>
      <c r="AE18" s="673"/>
      <c r="AF18" s="119">
        <f>SUM(Z18:AE18)</f>
        <v>0</v>
      </c>
      <c r="AG18" s="672">
        <f>SUM(AH13:AH17)</f>
        <v>0</v>
      </c>
      <c r="AH18" s="673"/>
      <c r="AI18" s="672">
        <f>SUM(AJ13:AJ17)</f>
        <v>0</v>
      </c>
      <c r="AJ18" s="673"/>
      <c r="AK18" s="672">
        <f>SUM(AL13:AL17)</f>
        <v>0</v>
      </c>
      <c r="AL18" s="673"/>
      <c r="AM18" s="119">
        <f>SUM(AG18:AL18)</f>
        <v>0</v>
      </c>
      <c r="AN18" s="672">
        <f>SUM(AO13:AO17)</f>
        <v>0</v>
      </c>
      <c r="AO18" s="673"/>
      <c r="AP18" s="672">
        <f>SUM(AQ13:AQ17)</f>
        <v>0</v>
      </c>
      <c r="AQ18" s="673"/>
      <c r="AR18" s="672">
        <f>SUM(AS13:AS17)</f>
        <v>0</v>
      </c>
      <c r="AS18" s="673"/>
      <c r="AT18" s="119">
        <f>SUM(AN18:AS18)</f>
        <v>0</v>
      </c>
      <c r="AU18" s="672">
        <f>SUM(AV13:AV17)</f>
        <v>0</v>
      </c>
      <c r="AV18" s="673"/>
      <c r="AW18" s="672">
        <f>SUM(AX13:AX17)</f>
        <v>0</v>
      </c>
      <c r="AX18" s="673"/>
      <c r="AY18" s="672">
        <f>SUM(AZ13:AZ17)</f>
        <v>0</v>
      </c>
      <c r="AZ18" s="673"/>
      <c r="BA18" s="119">
        <f>SUM(AU18:AZ18)</f>
        <v>0</v>
      </c>
      <c r="BB18" s="672">
        <f>SUM(BC13:BC17)</f>
        <v>0</v>
      </c>
      <c r="BC18" s="673"/>
      <c r="BD18" s="672">
        <f>SUM(BE13:BE17)</f>
        <v>0</v>
      </c>
      <c r="BE18" s="673"/>
      <c r="BF18" s="672">
        <f>SUM(BG13:BG17)</f>
        <v>0</v>
      </c>
      <c r="BG18" s="673"/>
      <c r="BH18" s="119">
        <f>SUM(BB18:BG18)</f>
        <v>0</v>
      </c>
      <c r="BI18" s="468">
        <f>SUM(BI13:BI17)</f>
        <v>0</v>
      </c>
      <c r="BJ18" s="298">
        <f>SUM(BJ13:BJ17)</f>
        <v>0</v>
      </c>
      <c r="BK18" s="298">
        <f>SUM(BK13:BK17)</f>
        <v>0</v>
      </c>
      <c r="BL18" s="299">
        <f t="shared" si="2"/>
        <v>0</v>
      </c>
    </row>
    <row r="19" spans="1:64" s="50" customFormat="1" ht="15" customHeight="1">
      <c r="A19" s="72">
        <v>1000</v>
      </c>
      <c r="B19" s="72"/>
      <c r="C19" s="120" t="s">
        <v>46</v>
      </c>
      <c r="D19" s="73"/>
      <c r="E19" s="634"/>
      <c r="F19" s="564"/>
      <c r="G19" s="564"/>
      <c r="H19" s="564"/>
      <c r="I19" s="564"/>
      <c r="J19" s="564"/>
      <c r="K19" s="564"/>
      <c r="L19" s="564"/>
      <c r="M19" s="564"/>
      <c r="N19" s="564"/>
      <c r="O19" s="564"/>
      <c r="P19" s="564"/>
      <c r="Q19" s="564"/>
      <c r="R19" s="565"/>
      <c r="S19" s="121"/>
      <c r="T19" s="122"/>
      <c r="U19" s="121"/>
      <c r="V19" s="123"/>
      <c r="W19" s="121"/>
      <c r="X19" s="123"/>
      <c r="Y19" s="124"/>
      <c r="Z19" s="121"/>
      <c r="AA19" s="122"/>
      <c r="AB19" s="121"/>
      <c r="AC19" s="123"/>
      <c r="AD19" s="121"/>
      <c r="AE19" s="123"/>
      <c r="AF19" s="124"/>
      <c r="AG19" s="121"/>
      <c r="AH19" s="122"/>
      <c r="AI19" s="121"/>
      <c r="AJ19" s="123"/>
      <c r="AK19" s="121"/>
      <c r="AL19" s="123"/>
      <c r="AM19" s="124"/>
      <c r="AN19" s="121"/>
      <c r="AO19" s="122"/>
      <c r="AP19" s="121"/>
      <c r="AQ19" s="123"/>
      <c r="AR19" s="121"/>
      <c r="AS19" s="123"/>
      <c r="AT19" s="124"/>
      <c r="AU19" s="121"/>
      <c r="AV19" s="122"/>
      <c r="AW19" s="121"/>
      <c r="AX19" s="123"/>
      <c r="AY19" s="121"/>
      <c r="AZ19" s="123"/>
      <c r="BA19" s="124"/>
      <c r="BB19" s="121"/>
      <c r="BC19" s="122"/>
      <c r="BD19" s="121"/>
      <c r="BE19" s="123"/>
      <c r="BF19" s="121"/>
      <c r="BG19" s="123"/>
      <c r="BH19" s="124"/>
      <c r="BI19" s="300"/>
      <c r="BJ19" s="300"/>
      <c r="BK19" s="300"/>
      <c r="BL19" s="271"/>
    </row>
    <row r="20" spans="1:64" s="50" customFormat="1" ht="15" customHeight="1">
      <c r="A20" s="72"/>
      <c r="B20" s="72"/>
      <c r="C20" s="10" t="s">
        <v>176</v>
      </c>
      <c r="D20" s="64"/>
      <c r="E20" s="601"/>
      <c r="F20" s="633"/>
      <c r="G20" s="633"/>
      <c r="H20" s="633"/>
      <c r="I20" s="633"/>
      <c r="J20" s="633"/>
      <c r="K20" s="633"/>
      <c r="L20" s="633"/>
      <c r="M20" s="633"/>
      <c r="N20" s="633"/>
      <c r="O20" s="633"/>
      <c r="P20" s="11"/>
      <c r="Q20" s="86"/>
      <c r="R20" s="108"/>
      <c r="S20" s="121"/>
      <c r="T20" s="122"/>
      <c r="U20" s="121"/>
      <c r="V20" s="123"/>
      <c r="W20" s="121"/>
      <c r="X20" s="123"/>
      <c r="Y20" s="124"/>
      <c r="Z20" s="121"/>
      <c r="AA20" s="122"/>
      <c r="AB20" s="121"/>
      <c r="AC20" s="123"/>
      <c r="AD20" s="121"/>
      <c r="AE20" s="123"/>
      <c r="AF20" s="124"/>
      <c r="AG20" s="121"/>
      <c r="AH20" s="122"/>
      <c r="AI20" s="121"/>
      <c r="AJ20" s="123"/>
      <c r="AK20" s="121"/>
      <c r="AL20" s="123"/>
      <c r="AM20" s="124"/>
      <c r="AN20" s="121"/>
      <c r="AO20" s="122"/>
      <c r="AP20" s="121"/>
      <c r="AQ20" s="123"/>
      <c r="AR20" s="121"/>
      <c r="AS20" s="123"/>
      <c r="AT20" s="124"/>
      <c r="AU20" s="121"/>
      <c r="AV20" s="122"/>
      <c r="AW20" s="121"/>
      <c r="AX20" s="123"/>
      <c r="AY20" s="121"/>
      <c r="AZ20" s="123"/>
      <c r="BA20" s="124"/>
      <c r="BB20" s="121"/>
      <c r="BC20" s="122"/>
      <c r="BD20" s="121"/>
      <c r="BE20" s="123"/>
      <c r="BF20" s="121"/>
      <c r="BG20" s="123"/>
      <c r="BH20" s="124"/>
      <c r="BI20" s="300"/>
      <c r="BJ20" s="300"/>
      <c r="BK20" s="300"/>
      <c r="BL20" s="271"/>
    </row>
    <row r="21" spans="1:64" s="50" customFormat="1" ht="15" customHeight="1">
      <c r="A21" s="72"/>
      <c r="B21" s="72"/>
      <c r="C21" s="111">
        <f t="shared" ref="C21:C27" si="32">S21+U21+W21+Z21+AB21+AD21+AG21+AI21+AK21+AN21+AP21+AR21+AU21+AW21+AY21+BB21+BD21+BF21</f>
        <v>0</v>
      </c>
      <c r="D21" s="64"/>
      <c r="E21" s="613" t="s">
        <v>335</v>
      </c>
      <c r="F21" s="613"/>
      <c r="G21" s="613"/>
      <c r="H21" s="613"/>
      <c r="I21" s="613"/>
      <c r="J21" s="613"/>
      <c r="K21" s="613"/>
      <c r="L21" s="613"/>
      <c r="M21" s="613"/>
      <c r="N21" s="613"/>
      <c r="O21" s="613"/>
      <c r="P21" s="112">
        <v>0</v>
      </c>
      <c r="Q21" s="113">
        <f t="shared" ref="Q21:Q27" si="33">VLOOKUP(E21,Leave_Benefits,2,0)</f>
        <v>0</v>
      </c>
      <c r="R21" s="65">
        <f t="shared" ref="R21:R27" si="34">VLOOKUP(E21,Leave_Benefits,4,0)</f>
        <v>0</v>
      </c>
      <c r="S21" s="272">
        <v>0</v>
      </c>
      <c r="T21" s="273">
        <f t="shared" ref="T21:T27" si="35">$P21*(1+$Q21)*(S21)</f>
        <v>0</v>
      </c>
      <c r="U21" s="272">
        <v>0</v>
      </c>
      <c r="V21" s="273">
        <f t="shared" ref="V21:V27" si="36">$P21*(1+$Q21)*(U21)*$R21</f>
        <v>0</v>
      </c>
      <c r="W21" s="272">
        <v>0</v>
      </c>
      <c r="X21" s="273">
        <f t="shared" ref="X21:X27" si="37">$P21*(1+$Q21)*(W21)*($R21^2)</f>
        <v>0</v>
      </c>
      <c r="Y21" s="274">
        <f t="shared" ref="Y21:Y27" si="38">T21+V21+X21</f>
        <v>0</v>
      </c>
      <c r="Z21" s="275">
        <v>0</v>
      </c>
      <c r="AA21" s="276">
        <f t="shared" ref="AA21:AA27" si="39">$P21*(1+$Q21)*(Z21)</f>
        <v>0</v>
      </c>
      <c r="AB21" s="275">
        <v>0</v>
      </c>
      <c r="AC21" s="276">
        <f t="shared" ref="AC21:AC27" si="40">$P21*(1+$Q21)*(AB21)*$R21</f>
        <v>0</v>
      </c>
      <c r="AD21" s="275">
        <v>0</v>
      </c>
      <c r="AE21" s="276">
        <f t="shared" ref="AE21:AE27" si="41">$P21*(1+$Q21)*(AD21)*($R21^2)</f>
        <v>0</v>
      </c>
      <c r="AF21" s="277">
        <f t="shared" ref="AF21:AF27" si="42">AA21+AC21+AE21</f>
        <v>0</v>
      </c>
      <c r="AG21" s="278">
        <v>0</v>
      </c>
      <c r="AH21" s="279">
        <f t="shared" ref="AH21:AH27" si="43">$P21*(1+$Q21)*(AG21)</f>
        <v>0</v>
      </c>
      <c r="AI21" s="278">
        <v>0</v>
      </c>
      <c r="AJ21" s="279">
        <f t="shared" ref="AJ21:AJ27" si="44">$P21*(1+$Q21)*(AI21)*$R21</f>
        <v>0</v>
      </c>
      <c r="AK21" s="278">
        <v>0</v>
      </c>
      <c r="AL21" s="279">
        <f t="shared" ref="AL21:AL27" si="45">$P21*(1+$Q21)*(AK21)*($R21^2)</f>
        <v>0</v>
      </c>
      <c r="AM21" s="280">
        <f t="shared" ref="AM21:AM27" si="46">AH21+AJ21+AL21</f>
        <v>0</v>
      </c>
      <c r="AN21" s="287">
        <v>0</v>
      </c>
      <c r="AO21" s="288">
        <f t="shared" ref="AO21:AO27" si="47">$P21*(1+$Q21)*(AN21)</f>
        <v>0</v>
      </c>
      <c r="AP21" s="287">
        <v>0</v>
      </c>
      <c r="AQ21" s="288">
        <f t="shared" ref="AQ21:AQ27" si="48">$P21*(1+$Q21)*(AP21)*$R21</f>
        <v>0</v>
      </c>
      <c r="AR21" s="287">
        <v>0</v>
      </c>
      <c r="AS21" s="288">
        <f t="shared" ref="AS21:AS27" si="49">$P21*(1+$Q21)*(AR21)*($R21^2)</f>
        <v>0</v>
      </c>
      <c r="AT21" s="289">
        <f t="shared" ref="AT21:AT27" si="50">AO21+AQ21+AS21</f>
        <v>0</v>
      </c>
      <c r="AU21" s="290">
        <v>0</v>
      </c>
      <c r="AV21" s="291">
        <f t="shared" ref="AV21:AV27" si="51">$P21*(1+$Q21)*(AU21)</f>
        <v>0</v>
      </c>
      <c r="AW21" s="290">
        <v>0</v>
      </c>
      <c r="AX21" s="291">
        <f t="shared" ref="AX21:AX27" si="52">$P21*(1+$Q21)*(AW21)*$R21</f>
        <v>0</v>
      </c>
      <c r="AY21" s="290">
        <v>0</v>
      </c>
      <c r="AZ21" s="291">
        <f t="shared" ref="AZ21:AZ27" si="53">$P21*(1+$Q21)*(AY21)*($R21^2)</f>
        <v>0</v>
      </c>
      <c r="BA21" s="292">
        <f t="shared" ref="BA21:BA27" si="54">AV21+AX21+AZ21</f>
        <v>0</v>
      </c>
      <c r="BB21" s="293">
        <v>0</v>
      </c>
      <c r="BC21" s="294">
        <f t="shared" ref="BC21:BC27" si="55">$P21*(1+$Q21)*(BB21)</f>
        <v>0</v>
      </c>
      <c r="BD21" s="293">
        <v>0</v>
      </c>
      <c r="BE21" s="294">
        <f t="shared" ref="BE21:BE27" si="56">$P21*(1+$Q21)*(BD21)*$R21</f>
        <v>0</v>
      </c>
      <c r="BF21" s="293">
        <v>0</v>
      </c>
      <c r="BG21" s="294">
        <f t="shared" ref="BG21:BG27" si="57">$P21*(1+$Q21)*(BF21)*($R21^2)</f>
        <v>0</v>
      </c>
      <c r="BH21" s="480">
        <f t="shared" ref="BH21:BH27" si="58">BC21+BE21+BG21</f>
        <v>0</v>
      </c>
      <c r="BI21" s="470">
        <f t="shared" ref="BI21:BI27" si="59">T21+AA21+AH21+AO21+AV21+BC21</f>
        <v>0</v>
      </c>
      <c r="BJ21" s="470">
        <f t="shared" ref="BJ21:BJ27" si="60">V21+AC21+AJ21+AQ21+AX21+BE21</f>
        <v>0</v>
      </c>
      <c r="BK21" s="470">
        <f t="shared" ref="BK21:BK27" si="61">X21+AE21+AL21+AS21+AZ21+BG21</f>
        <v>0</v>
      </c>
      <c r="BL21" s="297">
        <f t="shared" ref="BL21:BL27" si="62">SUM(BI21:BK21)</f>
        <v>0</v>
      </c>
    </row>
    <row r="22" spans="1:64" s="50" customFormat="1" ht="15" customHeight="1">
      <c r="A22" s="72"/>
      <c r="B22" s="72"/>
      <c r="C22" s="111">
        <f t="shared" si="32"/>
        <v>0</v>
      </c>
      <c r="D22" s="64"/>
      <c r="E22" s="613" t="s">
        <v>335</v>
      </c>
      <c r="F22" s="613"/>
      <c r="G22" s="613"/>
      <c r="H22" s="613"/>
      <c r="I22" s="613"/>
      <c r="J22" s="613"/>
      <c r="K22" s="613"/>
      <c r="L22" s="613"/>
      <c r="M22" s="613"/>
      <c r="N22" s="613"/>
      <c r="O22" s="613"/>
      <c r="P22" s="112">
        <v>0</v>
      </c>
      <c r="Q22" s="113">
        <f t="shared" si="33"/>
        <v>0</v>
      </c>
      <c r="R22" s="65">
        <f t="shared" si="34"/>
        <v>0</v>
      </c>
      <c r="S22" s="272">
        <v>0</v>
      </c>
      <c r="T22" s="273">
        <f t="shared" si="35"/>
        <v>0</v>
      </c>
      <c r="U22" s="272">
        <v>0</v>
      </c>
      <c r="V22" s="273">
        <f t="shared" si="36"/>
        <v>0</v>
      </c>
      <c r="W22" s="272">
        <v>0</v>
      </c>
      <c r="X22" s="273">
        <f t="shared" si="37"/>
        <v>0</v>
      </c>
      <c r="Y22" s="274">
        <f t="shared" si="38"/>
        <v>0</v>
      </c>
      <c r="Z22" s="275">
        <v>0</v>
      </c>
      <c r="AA22" s="276">
        <f t="shared" si="39"/>
        <v>0</v>
      </c>
      <c r="AB22" s="275">
        <v>0</v>
      </c>
      <c r="AC22" s="276">
        <f t="shared" si="40"/>
        <v>0</v>
      </c>
      <c r="AD22" s="275">
        <v>0</v>
      </c>
      <c r="AE22" s="276">
        <f t="shared" si="41"/>
        <v>0</v>
      </c>
      <c r="AF22" s="277">
        <f t="shared" si="42"/>
        <v>0</v>
      </c>
      <c r="AG22" s="278">
        <v>0</v>
      </c>
      <c r="AH22" s="279">
        <f t="shared" si="43"/>
        <v>0</v>
      </c>
      <c r="AI22" s="278">
        <v>0</v>
      </c>
      <c r="AJ22" s="279">
        <f t="shared" si="44"/>
        <v>0</v>
      </c>
      <c r="AK22" s="278">
        <v>0</v>
      </c>
      <c r="AL22" s="279">
        <f t="shared" si="45"/>
        <v>0</v>
      </c>
      <c r="AM22" s="280">
        <f t="shared" si="46"/>
        <v>0</v>
      </c>
      <c r="AN22" s="287">
        <v>0</v>
      </c>
      <c r="AO22" s="288">
        <f t="shared" si="47"/>
        <v>0</v>
      </c>
      <c r="AP22" s="287">
        <v>0</v>
      </c>
      <c r="AQ22" s="288">
        <f t="shared" si="48"/>
        <v>0</v>
      </c>
      <c r="AR22" s="287">
        <v>0</v>
      </c>
      <c r="AS22" s="288">
        <f t="shared" si="49"/>
        <v>0</v>
      </c>
      <c r="AT22" s="289">
        <f t="shared" si="50"/>
        <v>0</v>
      </c>
      <c r="AU22" s="290">
        <v>0</v>
      </c>
      <c r="AV22" s="291">
        <f t="shared" si="51"/>
        <v>0</v>
      </c>
      <c r="AW22" s="290">
        <v>0</v>
      </c>
      <c r="AX22" s="291">
        <f t="shared" si="52"/>
        <v>0</v>
      </c>
      <c r="AY22" s="290">
        <v>0</v>
      </c>
      <c r="AZ22" s="291">
        <f t="shared" si="53"/>
        <v>0</v>
      </c>
      <c r="BA22" s="292">
        <f t="shared" si="54"/>
        <v>0</v>
      </c>
      <c r="BB22" s="293">
        <v>0</v>
      </c>
      <c r="BC22" s="294">
        <f t="shared" si="55"/>
        <v>0</v>
      </c>
      <c r="BD22" s="293">
        <v>0</v>
      </c>
      <c r="BE22" s="294">
        <f t="shared" si="56"/>
        <v>0</v>
      </c>
      <c r="BF22" s="293">
        <v>0</v>
      </c>
      <c r="BG22" s="294">
        <f t="shared" si="57"/>
        <v>0</v>
      </c>
      <c r="BH22" s="480">
        <f t="shared" si="58"/>
        <v>0</v>
      </c>
      <c r="BI22" s="470">
        <f t="shared" si="59"/>
        <v>0</v>
      </c>
      <c r="BJ22" s="470">
        <f t="shared" si="60"/>
        <v>0</v>
      </c>
      <c r="BK22" s="470">
        <f t="shared" si="61"/>
        <v>0</v>
      </c>
      <c r="BL22" s="297">
        <f t="shared" si="62"/>
        <v>0</v>
      </c>
    </row>
    <row r="23" spans="1:64" s="50" customFormat="1" ht="15" customHeight="1">
      <c r="A23" s="72"/>
      <c r="B23" s="72"/>
      <c r="C23" s="111">
        <f t="shared" si="32"/>
        <v>0</v>
      </c>
      <c r="D23" s="64"/>
      <c r="E23" s="613" t="s">
        <v>335</v>
      </c>
      <c r="F23" s="613"/>
      <c r="G23" s="613"/>
      <c r="H23" s="613"/>
      <c r="I23" s="613"/>
      <c r="J23" s="613"/>
      <c r="K23" s="613"/>
      <c r="L23" s="613"/>
      <c r="M23" s="613"/>
      <c r="N23" s="613"/>
      <c r="O23" s="613"/>
      <c r="P23" s="112">
        <v>0</v>
      </c>
      <c r="Q23" s="113">
        <f t="shared" si="33"/>
        <v>0</v>
      </c>
      <c r="R23" s="65">
        <f t="shared" si="34"/>
        <v>0</v>
      </c>
      <c r="S23" s="272">
        <v>0</v>
      </c>
      <c r="T23" s="273">
        <f t="shared" si="35"/>
        <v>0</v>
      </c>
      <c r="U23" s="272">
        <v>0</v>
      </c>
      <c r="V23" s="273">
        <f t="shared" si="36"/>
        <v>0</v>
      </c>
      <c r="W23" s="272">
        <v>0</v>
      </c>
      <c r="X23" s="273">
        <f t="shared" si="37"/>
        <v>0</v>
      </c>
      <c r="Y23" s="274">
        <f t="shared" si="38"/>
        <v>0</v>
      </c>
      <c r="Z23" s="275">
        <v>0</v>
      </c>
      <c r="AA23" s="276">
        <f t="shared" si="39"/>
        <v>0</v>
      </c>
      <c r="AB23" s="275">
        <v>0</v>
      </c>
      <c r="AC23" s="276">
        <f t="shared" si="40"/>
        <v>0</v>
      </c>
      <c r="AD23" s="275">
        <v>0</v>
      </c>
      <c r="AE23" s="276">
        <f t="shared" si="41"/>
        <v>0</v>
      </c>
      <c r="AF23" s="277">
        <f t="shared" si="42"/>
        <v>0</v>
      </c>
      <c r="AG23" s="278">
        <v>0</v>
      </c>
      <c r="AH23" s="279">
        <f t="shared" si="43"/>
        <v>0</v>
      </c>
      <c r="AI23" s="278">
        <v>0</v>
      </c>
      <c r="AJ23" s="279">
        <f t="shared" si="44"/>
        <v>0</v>
      </c>
      <c r="AK23" s="278">
        <v>0</v>
      </c>
      <c r="AL23" s="279">
        <f t="shared" si="45"/>
        <v>0</v>
      </c>
      <c r="AM23" s="280">
        <f t="shared" si="46"/>
        <v>0</v>
      </c>
      <c r="AN23" s="287">
        <v>0</v>
      </c>
      <c r="AO23" s="288">
        <f t="shared" si="47"/>
        <v>0</v>
      </c>
      <c r="AP23" s="287">
        <v>0</v>
      </c>
      <c r="AQ23" s="288">
        <f t="shared" si="48"/>
        <v>0</v>
      </c>
      <c r="AR23" s="287">
        <v>0</v>
      </c>
      <c r="AS23" s="288">
        <f t="shared" si="49"/>
        <v>0</v>
      </c>
      <c r="AT23" s="289">
        <f t="shared" si="50"/>
        <v>0</v>
      </c>
      <c r="AU23" s="290">
        <v>0</v>
      </c>
      <c r="AV23" s="291">
        <f t="shared" si="51"/>
        <v>0</v>
      </c>
      <c r="AW23" s="290">
        <v>0</v>
      </c>
      <c r="AX23" s="291">
        <f t="shared" si="52"/>
        <v>0</v>
      </c>
      <c r="AY23" s="290">
        <v>0</v>
      </c>
      <c r="AZ23" s="291">
        <f t="shared" si="53"/>
        <v>0</v>
      </c>
      <c r="BA23" s="292">
        <f t="shared" si="54"/>
        <v>0</v>
      </c>
      <c r="BB23" s="293">
        <v>0</v>
      </c>
      <c r="BC23" s="294">
        <f t="shared" si="55"/>
        <v>0</v>
      </c>
      <c r="BD23" s="293">
        <v>0</v>
      </c>
      <c r="BE23" s="294">
        <f t="shared" si="56"/>
        <v>0</v>
      </c>
      <c r="BF23" s="293">
        <v>0</v>
      </c>
      <c r="BG23" s="294">
        <f t="shared" si="57"/>
        <v>0</v>
      </c>
      <c r="BH23" s="480">
        <f t="shared" si="58"/>
        <v>0</v>
      </c>
      <c r="BI23" s="470">
        <f t="shared" si="59"/>
        <v>0</v>
      </c>
      <c r="BJ23" s="470">
        <f t="shared" si="60"/>
        <v>0</v>
      </c>
      <c r="BK23" s="470">
        <f t="shared" si="61"/>
        <v>0</v>
      </c>
      <c r="BL23" s="297">
        <f t="shared" si="62"/>
        <v>0</v>
      </c>
    </row>
    <row r="24" spans="1:64" s="50" customFormat="1" ht="15" customHeight="1">
      <c r="A24" s="72"/>
      <c r="B24" s="72"/>
      <c r="C24" s="111">
        <f t="shared" si="32"/>
        <v>0</v>
      </c>
      <c r="D24" s="64"/>
      <c r="E24" s="613" t="s">
        <v>335</v>
      </c>
      <c r="F24" s="613"/>
      <c r="G24" s="613"/>
      <c r="H24" s="613"/>
      <c r="I24" s="613"/>
      <c r="J24" s="613"/>
      <c r="K24" s="613"/>
      <c r="L24" s="613"/>
      <c r="M24" s="613"/>
      <c r="N24" s="613"/>
      <c r="O24" s="613"/>
      <c r="P24" s="112">
        <v>0</v>
      </c>
      <c r="Q24" s="113">
        <f t="shared" si="33"/>
        <v>0</v>
      </c>
      <c r="R24" s="65">
        <f t="shared" si="34"/>
        <v>0</v>
      </c>
      <c r="S24" s="272">
        <v>0</v>
      </c>
      <c r="T24" s="273">
        <f t="shared" si="35"/>
        <v>0</v>
      </c>
      <c r="U24" s="272">
        <v>0</v>
      </c>
      <c r="V24" s="273">
        <f t="shared" si="36"/>
        <v>0</v>
      </c>
      <c r="W24" s="272">
        <v>0</v>
      </c>
      <c r="X24" s="273">
        <f t="shared" si="37"/>
        <v>0</v>
      </c>
      <c r="Y24" s="274">
        <f t="shared" si="38"/>
        <v>0</v>
      </c>
      <c r="Z24" s="275">
        <v>0</v>
      </c>
      <c r="AA24" s="276">
        <f t="shared" si="39"/>
        <v>0</v>
      </c>
      <c r="AB24" s="275">
        <v>0</v>
      </c>
      <c r="AC24" s="276">
        <f t="shared" si="40"/>
        <v>0</v>
      </c>
      <c r="AD24" s="275">
        <v>0</v>
      </c>
      <c r="AE24" s="276">
        <f t="shared" si="41"/>
        <v>0</v>
      </c>
      <c r="AF24" s="277">
        <f t="shared" si="42"/>
        <v>0</v>
      </c>
      <c r="AG24" s="278">
        <v>0</v>
      </c>
      <c r="AH24" s="279">
        <f t="shared" si="43"/>
        <v>0</v>
      </c>
      <c r="AI24" s="278">
        <v>0</v>
      </c>
      <c r="AJ24" s="279">
        <f t="shared" si="44"/>
        <v>0</v>
      </c>
      <c r="AK24" s="278">
        <v>0</v>
      </c>
      <c r="AL24" s="279">
        <f t="shared" si="45"/>
        <v>0</v>
      </c>
      <c r="AM24" s="280">
        <f t="shared" si="46"/>
        <v>0</v>
      </c>
      <c r="AN24" s="287">
        <v>0</v>
      </c>
      <c r="AO24" s="288">
        <f t="shared" si="47"/>
        <v>0</v>
      </c>
      <c r="AP24" s="287">
        <v>0</v>
      </c>
      <c r="AQ24" s="288">
        <f t="shared" si="48"/>
        <v>0</v>
      </c>
      <c r="AR24" s="287">
        <v>0</v>
      </c>
      <c r="AS24" s="288">
        <f t="shared" si="49"/>
        <v>0</v>
      </c>
      <c r="AT24" s="289">
        <f t="shared" si="50"/>
        <v>0</v>
      </c>
      <c r="AU24" s="290">
        <v>0</v>
      </c>
      <c r="AV24" s="291">
        <f t="shared" si="51"/>
        <v>0</v>
      </c>
      <c r="AW24" s="290">
        <v>0</v>
      </c>
      <c r="AX24" s="291">
        <f t="shared" si="52"/>
        <v>0</v>
      </c>
      <c r="AY24" s="290">
        <v>0</v>
      </c>
      <c r="AZ24" s="291">
        <f t="shared" si="53"/>
        <v>0</v>
      </c>
      <c r="BA24" s="292">
        <f t="shared" si="54"/>
        <v>0</v>
      </c>
      <c r="BB24" s="293">
        <v>0</v>
      </c>
      <c r="BC24" s="294">
        <f t="shared" si="55"/>
        <v>0</v>
      </c>
      <c r="BD24" s="293">
        <v>0</v>
      </c>
      <c r="BE24" s="294">
        <f t="shared" si="56"/>
        <v>0</v>
      </c>
      <c r="BF24" s="293">
        <v>0</v>
      </c>
      <c r="BG24" s="294">
        <f t="shared" si="57"/>
        <v>0</v>
      </c>
      <c r="BH24" s="480">
        <f t="shared" si="58"/>
        <v>0</v>
      </c>
      <c r="BI24" s="470">
        <f t="shared" si="59"/>
        <v>0</v>
      </c>
      <c r="BJ24" s="470">
        <f t="shared" si="60"/>
        <v>0</v>
      </c>
      <c r="BK24" s="470">
        <f t="shared" si="61"/>
        <v>0</v>
      </c>
      <c r="BL24" s="297">
        <f t="shared" si="62"/>
        <v>0</v>
      </c>
    </row>
    <row r="25" spans="1:64" ht="15" customHeight="1">
      <c r="C25" s="111">
        <f t="shared" si="32"/>
        <v>0</v>
      </c>
      <c r="D25" s="64"/>
      <c r="E25" s="613" t="s">
        <v>335</v>
      </c>
      <c r="F25" s="613"/>
      <c r="G25" s="613"/>
      <c r="H25" s="613"/>
      <c r="I25" s="613"/>
      <c r="J25" s="613"/>
      <c r="K25" s="613"/>
      <c r="L25" s="613"/>
      <c r="M25" s="613"/>
      <c r="N25" s="613"/>
      <c r="O25" s="613"/>
      <c r="P25" s="112">
        <v>0</v>
      </c>
      <c r="Q25" s="113">
        <f t="shared" si="33"/>
        <v>0</v>
      </c>
      <c r="R25" s="65">
        <f t="shared" si="34"/>
        <v>0</v>
      </c>
      <c r="S25" s="272">
        <v>0</v>
      </c>
      <c r="T25" s="273">
        <f t="shared" si="35"/>
        <v>0</v>
      </c>
      <c r="U25" s="272">
        <v>0</v>
      </c>
      <c r="V25" s="273">
        <f t="shared" si="36"/>
        <v>0</v>
      </c>
      <c r="W25" s="272">
        <v>0</v>
      </c>
      <c r="X25" s="273">
        <f t="shared" si="37"/>
        <v>0</v>
      </c>
      <c r="Y25" s="274">
        <f t="shared" si="38"/>
        <v>0</v>
      </c>
      <c r="Z25" s="275">
        <v>0</v>
      </c>
      <c r="AA25" s="276">
        <f t="shared" si="39"/>
        <v>0</v>
      </c>
      <c r="AB25" s="275">
        <v>0</v>
      </c>
      <c r="AC25" s="276">
        <f t="shared" si="40"/>
        <v>0</v>
      </c>
      <c r="AD25" s="275">
        <v>0</v>
      </c>
      <c r="AE25" s="276">
        <f t="shared" si="41"/>
        <v>0</v>
      </c>
      <c r="AF25" s="277">
        <f t="shared" si="42"/>
        <v>0</v>
      </c>
      <c r="AG25" s="278">
        <v>0</v>
      </c>
      <c r="AH25" s="279">
        <f t="shared" si="43"/>
        <v>0</v>
      </c>
      <c r="AI25" s="278">
        <v>0</v>
      </c>
      <c r="AJ25" s="279">
        <f t="shared" si="44"/>
        <v>0</v>
      </c>
      <c r="AK25" s="278">
        <v>0</v>
      </c>
      <c r="AL25" s="279">
        <f t="shared" si="45"/>
        <v>0</v>
      </c>
      <c r="AM25" s="280">
        <f t="shared" si="46"/>
        <v>0</v>
      </c>
      <c r="AN25" s="287">
        <v>0</v>
      </c>
      <c r="AO25" s="288">
        <f t="shared" si="47"/>
        <v>0</v>
      </c>
      <c r="AP25" s="287">
        <v>0</v>
      </c>
      <c r="AQ25" s="288">
        <f t="shared" si="48"/>
        <v>0</v>
      </c>
      <c r="AR25" s="287">
        <v>0</v>
      </c>
      <c r="AS25" s="288">
        <f t="shared" si="49"/>
        <v>0</v>
      </c>
      <c r="AT25" s="289">
        <f t="shared" si="50"/>
        <v>0</v>
      </c>
      <c r="AU25" s="290">
        <v>0</v>
      </c>
      <c r="AV25" s="291">
        <f t="shared" si="51"/>
        <v>0</v>
      </c>
      <c r="AW25" s="290">
        <v>0</v>
      </c>
      <c r="AX25" s="291">
        <f t="shared" si="52"/>
        <v>0</v>
      </c>
      <c r="AY25" s="290">
        <v>0</v>
      </c>
      <c r="AZ25" s="291">
        <f t="shared" si="53"/>
        <v>0</v>
      </c>
      <c r="BA25" s="292">
        <f t="shared" si="54"/>
        <v>0</v>
      </c>
      <c r="BB25" s="293">
        <v>0</v>
      </c>
      <c r="BC25" s="294">
        <f t="shared" si="55"/>
        <v>0</v>
      </c>
      <c r="BD25" s="293">
        <v>0</v>
      </c>
      <c r="BE25" s="294">
        <f t="shared" si="56"/>
        <v>0</v>
      </c>
      <c r="BF25" s="293">
        <v>0</v>
      </c>
      <c r="BG25" s="294">
        <f t="shared" si="57"/>
        <v>0</v>
      </c>
      <c r="BH25" s="480">
        <f t="shared" si="58"/>
        <v>0</v>
      </c>
      <c r="BI25" s="470">
        <f t="shared" si="59"/>
        <v>0</v>
      </c>
      <c r="BJ25" s="470">
        <f t="shared" si="60"/>
        <v>0</v>
      </c>
      <c r="BK25" s="470">
        <f t="shared" si="61"/>
        <v>0</v>
      </c>
      <c r="BL25" s="297">
        <f t="shared" si="62"/>
        <v>0</v>
      </c>
    </row>
    <row r="26" spans="1:64" ht="15" customHeight="1">
      <c r="C26" s="111">
        <f t="shared" si="32"/>
        <v>0</v>
      </c>
      <c r="D26" s="47" t="s">
        <v>438</v>
      </c>
      <c r="E26" s="613" t="s">
        <v>424</v>
      </c>
      <c r="F26" s="613"/>
      <c r="G26" s="613"/>
      <c r="H26" s="613"/>
      <c r="I26" s="613"/>
      <c r="J26" s="613"/>
      <c r="K26" s="613"/>
      <c r="L26" s="613"/>
      <c r="M26" s="613"/>
      <c r="N26" s="613"/>
      <c r="O26" s="613"/>
      <c r="P26" s="112">
        <v>0</v>
      </c>
      <c r="Q26" s="113">
        <f t="shared" si="33"/>
        <v>6.2E-2</v>
      </c>
      <c r="R26" s="65">
        <f t="shared" si="34"/>
        <v>1</v>
      </c>
      <c r="S26" s="272">
        <v>0</v>
      </c>
      <c r="T26" s="273">
        <f t="shared" si="35"/>
        <v>0</v>
      </c>
      <c r="U26" s="272">
        <v>0</v>
      </c>
      <c r="V26" s="273">
        <f t="shared" si="36"/>
        <v>0</v>
      </c>
      <c r="W26" s="272">
        <v>0</v>
      </c>
      <c r="X26" s="273">
        <f t="shared" si="37"/>
        <v>0</v>
      </c>
      <c r="Y26" s="274">
        <f t="shared" si="38"/>
        <v>0</v>
      </c>
      <c r="Z26" s="275">
        <v>0</v>
      </c>
      <c r="AA26" s="276">
        <f t="shared" si="39"/>
        <v>0</v>
      </c>
      <c r="AB26" s="275">
        <v>0</v>
      </c>
      <c r="AC26" s="276">
        <f t="shared" si="40"/>
        <v>0</v>
      </c>
      <c r="AD26" s="275">
        <v>0</v>
      </c>
      <c r="AE26" s="276">
        <f t="shared" si="41"/>
        <v>0</v>
      </c>
      <c r="AF26" s="277">
        <f t="shared" si="42"/>
        <v>0</v>
      </c>
      <c r="AG26" s="278">
        <v>0</v>
      </c>
      <c r="AH26" s="279">
        <f t="shared" si="43"/>
        <v>0</v>
      </c>
      <c r="AI26" s="278">
        <v>0</v>
      </c>
      <c r="AJ26" s="279">
        <f t="shared" si="44"/>
        <v>0</v>
      </c>
      <c r="AK26" s="278">
        <v>0</v>
      </c>
      <c r="AL26" s="279">
        <f t="shared" si="45"/>
        <v>0</v>
      </c>
      <c r="AM26" s="280">
        <f t="shared" si="46"/>
        <v>0</v>
      </c>
      <c r="AN26" s="287">
        <v>0</v>
      </c>
      <c r="AO26" s="288">
        <f t="shared" si="47"/>
        <v>0</v>
      </c>
      <c r="AP26" s="287">
        <v>0</v>
      </c>
      <c r="AQ26" s="288">
        <f t="shared" si="48"/>
        <v>0</v>
      </c>
      <c r="AR26" s="287">
        <v>0</v>
      </c>
      <c r="AS26" s="288">
        <f t="shared" si="49"/>
        <v>0</v>
      </c>
      <c r="AT26" s="289">
        <f t="shared" si="50"/>
        <v>0</v>
      </c>
      <c r="AU26" s="290">
        <v>0</v>
      </c>
      <c r="AV26" s="291">
        <f t="shared" si="51"/>
        <v>0</v>
      </c>
      <c r="AW26" s="290">
        <v>0</v>
      </c>
      <c r="AX26" s="291">
        <f t="shared" si="52"/>
        <v>0</v>
      </c>
      <c r="AY26" s="290">
        <v>0</v>
      </c>
      <c r="AZ26" s="291">
        <f t="shared" si="53"/>
        <v>0</v>
      </c>
      <c r="BA26" s="292">
        <f t="shared" si="54"/>
        <v>0</v>
      </c>
      <c r="BB26" s="293">
        <v>0</v>
      </c>
      <c r="BC26" s="294">
        <f t="shared" si="55"/>
        <v>0</v>
      </c>
      <c r="BD26" s="293">
        <v>0</v>
      </c>
      <c r="BE26" s="294">
        <f t="shared" si="56"/>
        <v>0</v>
      </c>
      <c r="BF26" s="293">
        <v>0</v>
      </c>
      <c r="BG26" s="294">
        <f t="shared" si="57"/>
        <v>0</v>
      </c>
      <c r="BH26" s="480">
        <f t="shared" si="58"/>
        <v>0</v>
      </c>
      <c r="BI26" s="470">
        <f t="shared" si="59"/>
        <v>0</v>
      </c>
      <c r="BJ26" s="470">
        <f t="shared" si="60"/>
        <v>0</v>
      </c>
      <c r="BK26" s="470">
        <f t="shared" si="61"/>
        <v>0</v>
      </c>
      <c r="BL26" s="297">
        <f t="shared" si="62"/>
        <v>0</v>
      </c>
    </row>
    <row r="27" spans="1:64" ht="15" customHeight="1">
      <c r="C27" s="111">
        <f t="shared" si="32"/>
        <v>0</v>
      </c>
      <c r="D27" s="47" t="s">
        <v>439</v>
      </c>
      <c r="E27" s="613" t="s">
        <v>359</v>
      </c>
      <c r="F27" s="613"/>
      <c r="G27" s="613"/>
      <c r="H27" s="613"/>
      <c r="I27" s="613"/>
      <c r="J27" s="613"/>
      <c r="K27" s="613"/>
      <c r="L27" s="613"/>
      <c r="M27" s="613"/>
      <c r="N27" s="613"/>
      <c r="O27" s="613"/>
      <c r="P27" s="112">
        <v>0</v>
      </c>
      <c r="Q27" s="113">
        <f t="shared" si="33"/>
        <v>0.127</v>
      </c>
      <c r="R27" s="65">
        <f t="shared" si="34"/>
        <v>1.02</v>
      </c>
      <c r="S27" s="272">
        <v>0</v>
      </c>
      <c r="T27" s="273">
        <f t="shared" si="35"/>
        <v>0</v>
      </c>
      <c r="U27" s="272">
        <v>0</v>
      </c>
      <c r="V27" s="273">
        <f t="shared" si="36"/>
        <v>0</v>
      </c>
      <c r="W27" s="272">
        <v>0</v>
      </c>
      <c r="X27" s="273">
        <f t="shared" si="37"/>
        <v>0</v>
      </c>
      <c r="Y27" s="274">
        <f t="shared" si="38"/>
        <v>0</v>
      </c>
      <c r="Z27" s="275">
        <v>0</v>
      </c>
      <c r="AA27" s="276">
        <f t="shared" si="39"/>
        <v>0</v>
      </c>
      <c r="AB27" s="275">
        <v>0</v>
      </c>
      <c r="AC27" s="276">
        <f t="shared" si="40"/>
        <v>0</v>
      </c>
      <c r="AD27" s="275">
        <v>0</v>
      </c>
      <c r="AE27" s="276">
        <f t="shared" si="41"/>
        <v>0</v>
      </c>
      <c r="AF27" s="277">
        <f t="shared" si="42"/>
        <v>0</v>
      </c>
      <c r="AG27" s="278">
        <v>0</v>
      </c>
      <c r="AH27" s="279">
        <f t="shared" si="43"/>
        <v>0</v>
      </c>
      <c r="AI27" s="278">
        <v>0</v>
      </c>
      <c r="AJ27" s="279">
        <f t="shared" si="44"/>
        <v>0</v>
      </c>
      <c r="AK27" s="278">
        <v>0</v>
      </c>
      <c r="AL27" s="279">
        <f t="shared" si="45"/>
        <v>0</v>
      </c>
      <c r="AM27" s="280">
        <f t="shared" si="46"/>
        <v>0</v>
      </c>
      <c r="AN27" s="287">
        <v>0</v>
      </c>
      <c r="AO27" s="288">
        <f t="shared" si="47"/>
        <v>0</v>
      </c>
      <c r="AP27" s="287">
        <v>0</v>
      </c>
      <c r="AQ27" s="288">
        <f t="shared" si="48"/>
        <v>0</v>
      </c>
      <c r="AR27" s="287">
        <v>0</v>
      </c>
      <c r="AS27" s="288">
        <f t="shared" si="49"/>
        <v>0</v>
      </c>
      <c r="AT27" s="289">
        <f t="shared" si="50"/>
        <v>0</v>
      </c>
      <c r="AU27" s="290">
        <v>0</v>
      </c>
      <c r="AV27" s="291">
        <f t="shared" si="51"/>
        <v>0</v>
      </c>
      <c r="AW27" s="290">
        <v>0</v>
      </c>
      <c r="AX27" s="291">
        <f t="shared" si="52"/>
        <v>0</v>
      </c>
      <c r="AY27" s="290">
        <v>0</v>
      </c>
      <c r="AZ27" s="291">
        <f t="shared" si="53"/>
        <v>0</v>
      </c>
      <c r="BA27" s="292">
        <f t="shared" si="54"/>
        <v>0</v>
      </c>
      <c r="BB27" s="293">
        <v>0</v>
      </c>
      <c r="BC27" s="294">
        <f t="shared" si="55"/>
        <v>0</v>
      </c>
      <c r="BD27" s="293">
        <v>0</v>
      </c>
      <c r="BE27" s="294">
        <f t="shared" si="56"/>
        <v>0</v>
      </c>
      <c r="BF27" s="293">
        <v>0</v>
      </c>
      <c r="BG27" s="294">
        <f t="shared" si="57"/>
        <v>0</v>
      </c>
      <c r="BH27" s="480">
        <f t="shared" si="58"/>
        <v>0</v>
      </c>
      <c r="BI27" s="470">
        <f t="shared" si="59"/>
        <v>0</v>
      </c>
      <c r="BJ27" s="470">
        <f t="shared" si="60"/>
        <v>0</v>
      </c>
      <c r="BK27" s="470">
        <f t="shared" si="61"/>
        <v>0</v>
      </c>
      <c r="BL27" s="297">
        <f t="shared" si="62"/>
        <v>0</v>
      </c>
    </row>
    <row r="28" spans="1:64" ht="15" customHeight="1">
      <c r="A28" s="72">
        <v>1000</v>
      </c>
      <c r="C28" s="125" t="s">
        <v>47</v>
      </c>
      <c r="D28" s="64"/>
      <c r="E28" s="617"/>
      <c r="F28" s="617"/>
      <c r="G28" s="617"/>
      <c r="H28" s="617"/>
      <c r="I28" s="617"/>
      <c r="J28" s="617"/>
      <c r="K28" s="617"/>
      <c r="L28" s="617"/>
      <c r="M28" s="617"/>
      <c r="N28" s="617"/>
      <c r="O28" s="602"/>
      <c r="P28" s="64"/>
      <c r="Q28" s="64"/>
      <c r="R28" s="65"/>
      <c r="S28" s="126"/>
      <c r="T28" s="127"/>
      <c r="U28" s="126"/>
      <c r="V28" s="127"/>
      <c r="W28" s="126"/>
      <c r="X28" s="127"/>
      <c r="Y28" s="129"/>
      <c r="Z28" s="126"/>
      <c r="AA28" s="127"/>
      <c r="AB28" s="126"/>
      <c r="AC28" s="127"/>
      <c r="AD28" s="126"/>
      <c r="AE28" s="127"/>
      <c r="AF28" s="129"/>
      <c r="AG28" s="126"/>
      <c r="AH28" s="127"/>
      <c r="AI28" s="126"/>
      <c r="AJ28" s="127"/>
      <c r="AK28" s="126"/>
      <c r="AL28" s="127"/>
      <c r="AM28" s="129"/>
      <c r="AN28" s="126"/>
      <c r="AO28" s="127"/>
      <c r="AP28" s="126"/>
      <c r="AQ28" s="127"/>
      <c r="AR28" s="126"/>
      <c r="AS28" s="127"/>
      <c r="AT28" s="129"/>
      <c r="AU28" s="126"/>
      <c r="AV28" s="127"/>
      <c r="AW28" s="126"/>
      <c r="AX28" s="127"/>
      <c r="AY28" s="126"/>
      <c r="AZ28" s="127"/>
      <c r="BA28" s="129"/>
      <c r="BB28" s="126"/>
      <c r="BC28" s="127"/>
      <c r="BD28" s="126"/>
      <c r="BE28" s="127"/>
      <c r="BF28" s="126"/>
      <c r="BG28" s="127"/>
      <c r="BH28" s="129"/>
      <c r="BI28" s="300"/>
      <c r="BJ28" s="300"/>
      <c r="BK28" s="300"/>
      <c r="BL28" s="302"/>
    </row>
    <row r="29" spans="1:64" ht="30" customHeight="1">
      <c r="C29" s="303" t="s">
        <v>173</v>
      </c>
      <c r="D29" s="64"/>
      <c r="E29" s="547"/>
      <c r="F29" s="547"/>
      <c r="G29" s="547"/>
      <c r="H29" s="547"/>
      <c r="I29" s="547"/>
      <c r="J29" s="547"/>
      <c r="K29" s="547"/>
      <c r="L29" s="547"/>
      <c r="M29" s="547"/>
      <c r="N29" s="547"/>
      <c r="O29" s="633"/>
      <c r="P29" s="457" t="s">
        <v>374</v>
      </c>
      <c r="Q29" s="64"/>
      <c r="R29" s="65"/>
      <c r="S29" s="126"/>
      <c r="T29" s="127"/>
      <c r="U29" s="126"/>
      <c r="V29" s="127"/>
      <c r="W29" s="126"/>
      <c r="X29" s="127"/>
      <c r="Y29" s="129"/>
      <c r="Z29" s="126"/>
      <c r="AA29" s="127"/>
      <c r="AB29" s="126"/>
      <c r="AC29" s="127"/>
      <c r="AD29" s="126"/>
      <c r="AE29" s="127"/>
      <c r="AF29" s="129"/>
      <c r="AG29" s="126"/>
      <c r="AH29" s="127"/>
      <c r="AI29" s="126"/>
      <c r="AJ29" s="127"/>
      <c r="AK29" s="126"/>
      <c r="AL29" s="127"/>
      <c r="AM29" s="129"/>
      <c r="AN29" s="126"/>
      <c r="AO29" s="127"/>
      <c r="AP29" s="126"/>
      <c r="AQ29" s="127"/>
      <c r="AR29" s="126"/>
      <c r="AS29" s="127"/>
      <c r="AT29" s="129"/>
      <c r="AU29" s="126"/>
      <c r="AV29" s="127"/>
      <c r="AW29" s="126"/>
      <c r="AX29" s="127"/>
      <c r="AY29" s="126"/>
      <c r="AZ29" s="127"/>
      <c r="BA29" s="129"/>
      <c r="BB29" s="126"/>
      <c r="BC29" s="127"/>
      <c r="BD29" s="126"/>
      <c r="BE29" s="127"/>
      <c r="BF29" s="126"/>
      <c r="BG29" s="127"/>
      <c r="BH29" s="129"/>
      <c r="BI29" s="300"/>
      <c r="BJ29" s="300"/>
      <c r="BK29" s="300"/>
      <c r="BL29" s="302"/>
    </row>
    <row r="30" spans="1:64" ht="15" customHeight="1">
      <c r="C30" s="303">
        <v>0</v>
      </c>
      <c r="D30" s="47" t="s">
        <v>408</v>
      </c>
      <c r="E30" s="618" t="s">
        <v>335</v>
      </c>
      <c r="F30" s="619"/>
      <c r="G30" s="619"/>
      <c r="H30" s="619"/>
      <c r="I30" s="619"/>
      <c r="J30" s="619"/>
      <c r="K30" s="619"/>
      <c r="L30" s="619"/>
      <c r="M30" s="619"/>
      <c r="N30" s="619"/>
      <c r="O30" s="619"/>
      <c r="P30" s="130">
        <v>0</v>
      </c>
      <c r="Q30" s="131">
        <f t="shared" ref="Q30:Q35" si="63">VLOOKUP(E30,Leave_Benefits,2,0)</f>
        <v>0</v>
      </c>
      <c r="R30" s="65">
        <f t="shared" ref="R30:R35" si="64">VLOOKUP(E30,Leave_Benefits,4,0)</f>
        <v>0</v>
      </c>
      <c r="S30" s="114">
        <v>0</v>
      </c>
      <c r="T30" s="115">
        <f>$P30*(S30)*($C30)</f>
        <v>0</v>
      </c>
      <c r="U30" s="114">
        <v>0</v>
      </c>
      <c r="V30" s="115">
        <f>($P30)*(U30)*($C30)</f>
        <v>0</v>
      </c>
      <c r="W30" s="114">
        <v>0</v>
      </c>
      <c r="X30" s="115">
        <f>($P30)*(W30)*($C30)</f>
        <v>0</v>
      </c>
      <c r="Y30" s="274">
        <f t="shared" ref="Y30:Y35" si="65">T30+V30+X30</f>
        <v>0</v>
      </c>
      <c r="Z30" s="275">
        <v>0</v>
      </c>
      <c r="AA30" s="276">
        <f>$P30*(Z30)*($C30)</f>
        <v>0</v>
      </c>
      <c r="AB30" s="275">
        <v>0</v>
      </c>
      <c r="AC30" s="276">
        <f>($P30)*(AB30)*($C30)</f>
        <v>0</v>
      </c>
      <c r="AD30" s="275">
        <v>0</v>
      </c>
      <c r="AE30" s="276">
        <f>($P30)*(AD30)*($C30)</f>
        <v>0</v>
      </c>
      <c r="AF30" s="277">
        <f t="shared" ref="AF30:AF35" si="66">AA30+AC30+AE30</f>
        <v>0</v>
      </c>
      <c r="AG30" s="278">
        <v>0</v>
      </c>
      <c r="AH30" s="279">
        <f>$P30*(AG30)*($C30)</f>
        <v>0</v>
      </c>
      <c r="AI30" s="278">
        <v>0</v>
      </c>
      <c r="AJ30" s="279">
        <f>($P30)*(AI30)*($C30)</f>
        <v>0</v>
      </c>
      <c r="AK30" s="278">
        <v>0</v>
      </c>
      <c r="AL30" s="279">
        <f>($P30)*(AK30)*($C30)</f>
        <v>0</v>
      </c>
      <c r="AM30" s="280">
        <f t="shared" ref="AM30:AM35" si="67">AH30+AJ30+AL30</f>
        <v>0</v>
      </c>
      <c r="AN30" s="287">
        <v>0</v>
      </c>
      <c r="AO30" s="288">
        <f>$P30*(AN30)*($C30)</f>
        <v>0</v>
      </c>
      <c r="AP30" s="287">
        <v>0</v>
      </c>
      <c r="AQ30" s="288">
        <f>($P30)*(AP30)*($C30)</f>
        <v>0</v>
      </c>
      <c r="AR30" s="287">
        <v>0</v>
      </c>
      <c r="AS30" s="288">
        <f>($P30)*(AR30)*($C30)</f>
        <v>0</v>
      </c>
      <c r="AT30" s="289">
        <f t="shared" ref="AT30:AT35" si="68">AO30+AQ30+AS30</f>
        <v>0</v>
      </c>
      <c r="AU30" s="290">
        <v>0</v>
      </c>
      <c r="AV30" s="291">
        <f>$P30*(AU30)*($C30)</f>
        <v>0</v>
      </c>
      <c r="AW30" s="290">
        <v>0</v>
      </c>
      <c r="AX30" s="291">
        <f>($P30)*(AW30)*($C30)</f>
        <v>0</v>
      </c>
      <c r="AY30" s="290">
        <v>0</v>
      </c>
      <c r="AZ30" s="291">
        <f>($P30)*(AY30)*($C30)</f>
        <v>0</v>
      </c>
      <c r="BA30" s="292">
        <f t="shared" ref="BA30:BA35" si="69">AV30+AX30+AZ30</f>
        <v>0</v>
      </c>
      <c r="BB30" s="293">
        <v>0</v>
      </c>
      <c r="BC30" s="294">
        <f>$P30*(BB30)*($C30)</f>
        <v>0</v>
      </c>
      <c r="BD30" s="293">
        <v>0</v>
      </c>
      <c r="BE30" s="294">
        <f>($P30)*(BD30)*($C30)</f>
        <v>0</v>
      </c>
      <c r="BF30" s="293">
        <v>0</v>
      </c>
      <c r="BG30" s="294">
        <f>($P30)*(BF30)*($C30)</f>
        <v>0</v>
      </c>
      <c r="BH30" s="295">
        <f t="shared" ref="BH30:BH35" si="70">BC30+BE30+BG30</f>
        <v>0</v>
      </c>
      <c r="BI30" s="470">
        <f t="shared" ref="BI30:BI35" si="71">T30+AA30+AH30+AO30+AV30+BC30</f>
        <v>0</v>
      </c>
      <c r="BJ30" s="470">
        <f t="shared" ref="BJ30:BJ35" si="72">V30+AC30+AJ30+AQ30+AX30+BE30</f>
        <v>0</v>
      </c>
      <c r="BK30" s="470">
        <f t="shared" ref="BK30:BK35" si="73">X30+AE30+AL30+AS30+AZ30+BG30</f>
        <v>0</v>
      </c>
      <c r="BL30" s="297">
        <f t="shared" ref="BL30:BL35" si="74">SUM(BI30:BK30)</f>
        <v>0</v>
      </c>
    </row>
    <row r="31" spans="1:64" ht="15" customHeight="1">
      <c r="C31" s="303">
        <v>0</v>
      </c>
      <c r="D31" s="47" t="s">
        <v>408</v>
      </c>
      <c r="E31" s="618" t="s">
        <v>335</v>
      </c>
      <c r="F31" s="619"/>
      <c r="G31" s="619"/>
      <c r="H31" s="619"/>
      <c r="I31" s="619"/>
      <c r="J31" s="619"/>
      <c r="K31" s="619"/>
      <c r="L31" s="619"/>
      <c r="M31" s="619"/>
      <c r="N31" s="619"/>
      <c r="O31" s="619"/>
      <c r="P31" s="130">
        <v>0</v>
      </c>
      <c r="Q31" s="131">
        <f t="shared" si="63"/>
        <v>0</v>
      </c>
      <c r="R31" s="65">
        <f t="shared" si="64"/>
        <v>0</v>
      </c>
      <c r="S31" s="114">
        <v>0</v>
      </c>
      <c r="T31" s="115">
        <f t="shared" ref="T31:T35" si="75">$P31*(S31)*($C31)</f>
        <v>0</v>
      </c>
      <c r="U31" s="114">
        <v>0</v>
      </c>
      <c r="V31" s="115">
        <f t="shared" ref="V31:V35" si="76">($P31)*(U31)*($C31)</f>
        <v>0</v>
      </c>
      <c r="W31" s="114">
        <v>0</v>
      </c>
      <c r="X31" s="115">
        <f t="shared" ref="X31:X35" si="77">($P31)*(W31)*($C31)</f>
        <v>0</v>
      </c>
      <c r="Y31" s="274">
        <f t="shared" si="65"/>
        <v>0</v>
      </c>
      <c r="Z31" s="275">
        <v>0</v>
      </c>
      <c r="AA31" s="276">
        <f t="shared" ref="AA31:AA35" si="78">$P31*(Z31)*($C31)</f>
        <v>0</v>
      </c>
      <c r="AB31" s="275">
        <v>0</v>
      </c>
      <c r="AC31" s="276">
        <f t="shared" ref="AC31:AC35" si="79">($P31)*(AB31)*($C31)</f>
        <v>0</v>
      </c>
      <c r="AD31" s="275">
        <v>0</v>
      </c>
      <c r="AE31" s="276">
        <f t="shared" ref="AE31:AE35" si="80">($P31)*(AD31)*($C31)</f>
        <v>0</v>
      </c>
      <c r="AF31" s="277">
        <f t="shared" si="66"/>
        <v>0</v>
      </c>
      <c r="AG31" s="278">
        <v>0</v>
      </c>
      <c r="AH31" s="279">
        <f t="shared" ref="AH31:AH35" si="81">$P31*(AG31)*($C31)</f>
        <v>0</v>
      </c>
      <c r="AI31" s="278">
        <v>0</v>
      </c>
      <c r="AJ31" s="279">
        <f t="shared" ref="AJ31:AJ35" si="82">($P31)*(AI31)*($C31)</f>
        <v>0</v>
      </c>
      <c r="AK31" s="278">
        <v>0</v>
      </c>
      <c r="AL31" s="279">
        <f t="shared" ref="AL31:AL35" si="83">($P31)*(AK31)*($C31)</f>
        <v>0</v>
      </c>
      <c r="AM31" s="280">
        <f t="shared" si="67"/>
        <v>0</v>
      </c>
      <c r="AN31" s="287">
        <v>0</v>
      </c>
      <c r="AO31" s="288">
        <f t="shared" ref="AO31:AO35" si="84">$P31*(AN31)*($C31)</f>
        <v>0</v>
      </c>
      <c r="AP31" s="287">
        <v>0</v>
      </c>
      <c r="AQ31" s="288">
        <f t="shared" ref="AQ31:AQ35" si="85">($P31)*(AP31)*($C31)</f>
        <v>0</v>
      </c>
      <c r="AR31" s="287">
        <v>0</v>
      </c>
      <c r="AS31" s="288">
        <f t="shared" ref="AS31:AS35" si="86">($P31)*(AR31)*($C31)</f>
        <v>0</v>
      </c>
      <c r="AT31" s="289">
        <f t="shared" si="68"/>
        <v>0</v>
      </c>
      <c r="AU31" s="290">
        <v>0</v>
      </c>
      <c r="AV31" s="291">
        <f t="shared" ref="AV31:AV35" si="87">$P31*(AU31)*($C31)</f>
        <v>0</v>
      </c>
      <c r="AW31" s="290">
        <v>0</v>
      </c>
      <c r="AX31" s="291">
        <f t="shared" ref="AX31:AX35" si="88">($P31)*(AW31)*($C31)</f>
        <v>0</v>
      </c>
      <c r="AY31" s="290">
        <v>0</v>
      </c>
      <c r="AZ31" s="291">
        <f t="shared" ref="AZ31:AZ35" si="89">($P31)*(AY31)*($C31)</f>
        <v>0</v>
      </c>
      <c r="BA31" s="292">
        <f t="shared" si="69"/>
        <v>0</v>
      </c>
      <c r="BB31" s="293">
        <v>0</v>
      </c>
      <c r="BC31" s="294">
        <f t="shared" ref="BC31:BC35" si="90">$P31*(BB31)*($C31)</f>
        <v>0</v>
      </c>
      <c r="BD31" s="293">
        <v>0</v>
      </c>
      <c r="BE31" s="294">
        <f t="shared" ref="BE31:BE35" si="91">($P31)*(BD31)*($C31)</f>
        <v>0</v>
      </c>
      <c r="BF31" s="293">
        <v>0</v>
      </c>
      <c r="BG31" s="294">
        <f t="shared" ref="BG31:BG35" si="92">($P31)*(BF31)*($C31)</f>
        <v>0</v>
      </c>
      <c r="BH31" s="295">
        <f t="shared" si="70"/>
        <v>0</v>
      </c>
      <c r="BI31" s="470">
        <f t="shared" si="71"/>
        <v>0</v>
      </c>
      <c r="BJ31" s="470">
        <f t="shared" si="72"/>
        <v>0</v>
      </c>
      <c r="BK31" s="470">
        <f t="shared" si="73"/>
        <v>0</v>
      </c>
      <c r="BL31" s="297">
        <f t="shared" si="74"/>
        <v>0</v>
      </c>
    </row>
    <row r="32" spans="1:64" ht="15" customHeight="1">
      <c r="C32" s="303">
        <v>0</v>
      </c>
      <c r="D32" s="47" t="s">
        <v>408</v>
      </c>
      <c r="E32" s="618" t="s">
        <v>335</v>
      </c>
      <c r="F32" s="619"/>
      <c r="G32" s="619"/>
      <c r="H32" s="619"/>
      <c r="I32" s="619"/>
      <c r="J32" s="619"/>
      <c r="K32" s="619"/>
      <c r="L32" s="619"/>
      <c r="M32" s="619"/>
      <c r="N32" s="619"/>
      <c r="O32" s="619"/>
      <c r="P32" s="130">
        <v>0</v>
      </c>
      <c r="Q32" s="131">
        <f t="shared" si="63"/>
        <v>0</v>
      </c>
      <c r="R32" s="65">
        <f t="shared" si="64"/>
        <v>0</v>
      </c>
      <c r="S32" s="114">
        <v>0</v>
      </c>
      <c r="T32" s="115">
        <f t="shared" si="75"/>
        <v>0</v>
      </c>
      <c r="U32" s="114">
        <v>0</v>
      </c>
      <c r="V32" s="115">
        <f t="shared" si="76"/>
        <v>0</v>
      </c>
      <c r="W32" s="114">
        <v>0</v>
      </c>
      <c r="X32" s="115">
        <f t="shared" si="77"/>
        <v>0</v>
      </c>
      <c r="Y32" s="274">
        <f t="shared" si="65"/>
        <v>0</v>
      </c>
      <c r="Z32" s="275">
        <v>0</v>
      </c>
      <c r="AA32" s="276">
        <f t="shared" si="78"/>
        <v>0</v>
      </c>
      <c r="AB32" s="275">
        <v>0</v>
      </c>
      <c r="AC32" s="276">
        <f t="shared" si="79"/>
        <v>0</v>
      </c>
      <c r="AD32" s="275">
        <v>0</v>
      </c>
      <c r="AE32" s="276">
        <f t="shared" si="80"/>
        <v>0</v>
      </c>
      <c r="AF32" s="277">
        <f t="shared" si="66"/>
        <v>0</v>
      </c>
      <c r="AG32" s="278">
        <v>0</v>
      </c>
      <c r="AH32" s="279">
        <f t="shared" si="81"/>
        <v>0</v>
      </c>
      <c r="AI32" s="278">
        <v>0</v>
      </c>
      <c r="AJ32" s="279">
        <f t="shared" si="82"/>
        <v>0</v>
      </c>
      <c r="AK32" s="278">
        <v>0</v>
      </c>
      <c r="AL32" s="279">
        <f t="shared" si="83"/>
        <v>0</v>
      </c>
      <c r="AM32" s="280">
        <f t="shared" si="67"/>
        <v>0</v>
      </c>
      <c r="AN32" s="287">
        <v>0</v>
      </c>
      <c r="AO32" s="288">
        <f t="shared" si="84"/>
        <v>0</v>
      </c>
      <c r="AP32" s="287">
        <v>0</v>
      </c>
      <c r="AQ32" s="288">
        <f t="shared" si="85"/>
        <v>0</v>
      </c>
      <c r="AR32" s="287">
        <v>0</v>
      </c>
      <c r="AS32" s="288">
        <f t="shared" si="86"/>
        <v>0</v>
      </c>
      <c r="AT32" s="289">
        <f t="shared" si="68"/>
        <v>0</v>
      </c>
      <c r="AU32" s="290">
        <v>0</v>
      </c>
      <c r="AV32" s="291">
        <f t="shared" si="87"/>
        <v>0</v>
      </c>
      <c r="AW32" s="290">
        <v>0</v>
      </c>
      <c r="AX32" s="291">
        <f t="shared" si="88"/>
        <v>0</v>
      </c>
      <c r="AY32" s="290">
        <v>0</v>
      </c>
      <c r="AZ32" s="291">
        <f t="shared" si="89"/>
        <v>0</v>
      </c>
      <c r="BA32" s="292">
        <f t="shared" si="69"/>
        <v>0</v>
      </c>
      <c r="BB32" s="293">
        <v>0</v>
      </c>
      <c r="BC32" s="294">
        <f t="shared" si="90"/>
        <v>0</v>
      </c>
      <c r="BD32" s="293">
        <v>0</v>
      </c>
      <c r="BE32" s="294">
        <f t="shared" si="91"/>
        <v>0</v>
      </c>
      <c r="BF32" s="293">
        <v>0</v>
      </c>
      <c r="BG32" s="294">
        <f t="shared" si="92"/>
        <v>0</v>
      </c>
      <c r="BH32" s="295">
        <f t="shared" si="70"/>
        <v>0</v>
      </c>
      <c r="BI32" s="470">
        <f t="shared" si="71"/>
        <v>0</v>
      </c>
      <c r="BJ32" s="470">
        <f t="shared" si="72"/>
        <v>0</v>
      </c>
      <c r="BK32" s="470">
        <f t="shared" si="73"/>
        <v>0</v>
      </c>
      <c r="BL32" s="297">
        <f t="shared" si="74"/>
        <v>0</v>
      </c>
    </row>
    <row r="33" spans="1:64" ht="15" customHeight="1">
      <c r="C33" s="303">
        <v>0</v>
      </c>
      <c r="D33" s="47" t="s">
        <v>408</v>
      </c>
      <c r="E33" s="618" t="s">
        <v>335</v>
      </c>
      <c r="F33" s="619"/>
      <c r="G33" s="619"/>
      <c r="H33" s="619"/>
      <c r="I33" s="619"/>
      <c r="J33" s="619"/>
      <c r="K33" s="619"/>
      <c r="L33" s="619"/>
      <c r="M33" s="619"/>
      <c r="N33" s="619"/>
      <c r="O33" s="619"/>
      <c r="P33" s="130">
        <v>0</v>
      </c>
      <c r="Q33" s="131">
        <f t="shared" si="63"/>
        <v>0</v>
      </c>
      <c r="R33" s="65">
        <f t="shared" si="64"/>
        <v>0</v>
      </c>
      <c r="S33" s="114">
        <v>0</v>
      </c>
      <c r="T33" s="115">
        <f t="shared" si="75"/>
        <v>0</v>
      </c>
      <c r="U33" s="114">
        <v>0</v>
      </c>
      <c r="V33" s="115">
        <f t="shared" si="76"/>
        <v>0</v>
      </c>
      <c r="W33" s="114">
        <v>0</v>
      </c>
      <c r="X33" s="115">
        <f t="shared" si="77"/>
        <v>0</v>
      </c>
      <c r="Y33" s="274">
        <f t="shared" si="65"/>
        <v>0</v>
      </c>
      <c r="Z33" s="275">
        <v>0</v>
      </c>
      <c r="AA33" s="276">
        <f t="shared" si="78"/>
        <v>0</v>
      </c>
      <c r="AB33" s="275">
        <v>0</v>
      </c>
      <c r="AC33" s="276">
        <f t="shared" si="79"/>
        <v>0</v>
      </c>
      <c r="AD33" s="275">
        <v>0</v>
      </c>
      <c r="AE33" s="276">
        <f t="shared" si="80"/>
        <v>0</v>
      </c>
      <c r="AF33" s="277">
        <f t="shared" si="66"/>
        <v>0</v>
      </c>
      <c r="AG33" s="278">
        <v>0</v>
      </c>
      <c r="AH33" s="279">
        <f t="shared" si="81"/>
        <v>0</v>
      </c>
      <c r="AI33" s="278">
        <v>0</v>
      </c>
      <c r="AJ33" s="279">
        <f t="shared" si="82"/>
        <v>0</v>
      </c>
      <c r="AK33" s="278">
        <v>0</v>
      </c>
      <c r="AL33" s="279">
        <f t="shared" si="83"/>
        <v>0</v>
      </c>
      <c r="AM33" s="280">
        <f t="shared" si="67"/>
        <v>0</v>
      </c>
      <c r="AN33" s="287">
        <v>0</v>
      </c>
      <c r="AO33" s="288">
        <f t="shared" si="84"/>
        <v>0</v>
      </c>
      <c r="AP33" s="287">
        <v>0</v>
      </c>
      <c r="AQ33" s="288">
        <f t="shared" si="85"/>
        <v>0</v>
      </c>
      <c r="AR33" s="287">
        <v>0</v>
      </c>
      <c r="AS33" s="288">
        <f t="shared" si="86"/>
        <v>0</v>
      </c>
      <c r="AT33" s="289">
        <f t="shared" si="68"/>
        <v>0</v>
      </c>
      <c r="AU33" s="290">
        <v>0</v>
      </c>
      <c r="AV33" s="291">
        <f t="shared" si="87"/>
        <v>0</v>
      </c>
      <c r="AW33" s="290">
        <v>0</v>
      </c>
      <c r="AX33" s="291">
        <f t="shared" si="88"/>
        <v>0</v>
      </c>
      <c r="AY33" s="290">
        <v>0</v>
      </c>
      <c r="AZ33" s="291">
        <f t="shared" si="89"/>
        <v>0</v>
      </c>
      <c r="BA33" s="292">
        <f t="shared" si="69"/>
        <v>0</v>
      </c>
      <c r="BB33" s="293">
        <v>0</v>
      </c>
      <c r="BC33" s="294">
        <f t="shared" si="90"/>
        <v>0</v>
      </c>
      <c r="BD33" s="293">
        <v>0</v>
      </c>
      <c r="BE33" s="294">
        <f t="shared" si="91"/>
        <v>0</v>
      </c>
      <c r="BF33" s="293">
        <v>0</v>
      </c>
      <c r="BG33" s="294">
        <f t="shared" si="92"/>
        <v>0</v>
      </c>
      <c r="BH33" s="295">
        <f t="shared" si="70"/>
        <v>0</v>
      </c>
      <c r="BI33" s="470">
        <f t="shared" si="71"/>
        <v>0</v>
      </c>
      <c r="BJ33" s="470">
        <f t="shared" si="72"/>
        <v>0</v>
      </c>
      <c r="BK33" s="470">
        <f t="shared" si="73"/>
        <v>0</v>
      </c>
      <c r="BL33" s="297">
        <f t="shared" si="74"/>
        <v>0</v>
      </c>
    </row>
    <row r="34" spans="1:64" ht="15" customHeight="1">
      <c r="C34" s="303">
        <v>0</v>
      </c>
      <c r="D34" s="47" t="s">
        <v>408</v>
      </c>
      <c r="E34" s="618" t="s">
        <v>335</v>
      </c>
      <c r="F34" s="619"/>
      <c r="G34" s="619"/>
      <c r="H34" s="619"/>
      <c r="I34" s="619"/>
      <c r="J34" s="619"/>
      <c r="K34" s="619"/>
      <c r="L34" s="619"/>
      <c r="M34" s="619"/>
      <c r="N34" s="619"/>
      <c r="O34" s="619"/>
      <c r="P34" s="130">
        <v>0</v>
      </c>
      <c r="Q34" s="131">
        <f t="shared" si="63"/>
        <v>0</v>
      </c>
      <c r="R34" s="65">
        <f t="shared" si="64"/>
        <v>0</v>
      </c>
      <c r="S34" s="114">
        <v>0</v>
      </c>
      <c r="T34" s="115">
        <f t="shared" si="75"/>
        <v>0</v>
      </c>
      <c r="U34" s="114">
        <v>0</v>
      </c>
      <c r="V34" s="115">
        <f t="shared" si="76"/>
        <v>0</v>
      </c>
      <c r="W34" s="114">
        <v>0</v>
      </c>
      <c r="X34" s="115">
        <f t="shared" si="77"/>
        <v>0</v>
      </c>
      <c r="Y34" s="274">
        <f t="shared" si="65"/>
        <v>0</v>
      </c>
      <c r="Z34" s="275">
        <v>0</v>
      </c>
      <c r="AA34" s="276">
        <f t="shared" si="78"/>
        <v>0</v>
      </c>
      <c r="AB34" s="275">
        <v>0</v>
      </c>
      <c r="AC34" s="276">
        <f t="shared" si="79"/>
        <v>0</v>
      </c>
      <c r="AD34" s="275">
        <v>0</v>
      </c>
      <c r="AE34" s="276">
        <f t="shared" si="80"/>
        <v>0</v>
      </c>
      <c r="AF34" s="277">
        <f t="shared" si="66"/>
        <v>0</v>
      </c>
      <c r="AG34" s="278">
        <v>0</v>
      </c>
      <c r="AH34" s="279">
        <f t="shared" si="81"/>
        <v>0</v>
      </c>
      <c r="AI34" s="278">
        <v>0</v>
      </c>
      <c r="AJ34" s="279">
        <f t="shared" si="82"/>
        <v>0</v>
      </c>
      <c r="AK34" s="278">
        <v>0</v>
      </c>
      <c r="AL34" s="279">
        <f t="shared" si="83"/>
        <v>0</v>
      </c>
      <c r="AM34" s="280">
        <f t="shared" si="67"/>
        <v>0</v>
      </c>
      <c r="AN34" s="287">
        <v>0</v>
      </c>
      <c r="AO34" s="288">
        <f t="shared" si="84"/>
        <v>0</v>
      </c>
      <c r="AP34" s="287">
        <v>0</v>
      </c>
      <c r="AQ34" s="288">
        <f t="shared" si="85"/>
        <v>0</v>
      </c>
      <c r="AR34" s="287">
        <v>0</v>
      </c>
      <c r="AS34" s="288">
        <f t="shared" si="86"/>
        <v>0</v>
      </c>
      <c r="AT34" s="289">
        <f t="shared" si="68"/>
        <v>0</v>
      </c>
      <c r="AU34" s="290">
        <v>0</v>
      </c>
      <c r="AV34" s="291">
        <f t="shared" si="87"/>
        <v>0</v>
      </c>
      <c r="AW34" s="290">
        <v>0</v>
      </c>
      <c r="AX34" s="291">
        <f t="shared" si="88"/>
        <v>0</v>
      </c>
      <c r="AY34" s="290">
        <v>0</v>
      </c>
      <c r="AZ34" s="291">
        <f t="shared" si="89"/>
        <v>0</v>
      </c>
      <c r="BA34" s="292">
        <f t="shared" si="69"/>
        <v>0</v>
      </c>
      <c r="BB34" s="293">
        <v>0</v>
      </c>
      <c r="BC34" s="294">
        <f t="shared" si="90"/>
        <v>0</v>
      </c>
      <c r="BD34" s="293">
        <v>0</v>
      </c>
      <c r="BE34" s="294">
        <f t="shared" si="91"/>
        <v>0</v>
      </c>
      <c r="BF34" s="293">
        <v>0</v>
      </c>
      <c r="BG34" s="294">
        <f t="shared" si="92"/>
        <v>0</v>
      </c>
      <c r="BH34" s="295">
        <f t="shared" si="70"/>
        <v>0</v>
      </c>
      <c r="BI34" s="470">
        <f t="shared" si="71"/>
        <v>0</v>
      </c>
      <c r="BJ34" s="470">
        <f t="shared" si="72"/>
        <v>0</v>
      </c>
      <c r="BK34" s="470">
        <f t="shared" si="73"/>
        <v>0</v>
      </c>
      <c r="BL34" s="297">
        <f t="shared" si="74"/>
        <v>0</v>
      </c>
    </row>
    <row r="35" spans="1:64" ht="15" customHeight="1">
      <c r="C35" s="303">
        <v>0</v>
      </c>
      <c r="D35" s="47" t="s">
        <v>408</v>
      </c>
      <c r="E35" s="618" t="s">
        <v>335</v>
      </c>
      <c r="F35" s="619"/>
      <c r="G35" s="619"/>
      <c r="H35" s="619"/>
      <c r="I35" s="619"/>
      <c r="J35" s="619"/>
      <c r="K35" s="619"/>
      <c r="L35" s="619"/>
      <c r="M35" s="619"/>
      <c r="N35" s="619"/>
      <c r="O35" s="619"/>
      <c r="P35" s="130">
        <v>0</v>
      </c>
      <c r="Q35" s="131">
        <f t="shared" si="63"/>
        <v>0</v>
      </c>
      <c r="R35" s="65">
        <f t="shared" si="64"/>
        <v>0</v>
      </c>
      <c r="S35" s="114">
        <v>0</v>
      </c>
      <c r="T35" s="115">
        <f t="shared" si="75"/>
        <v>0</v>
      </c>
      <c r="U35" s="114">
        <v>0</v>
      </c>
      <c r="V35" s="115">
        <f t="shared" si="76"/>
        <v>0</v>
      </c>
      <c r="W35" s="114">
        <v>0</v>
      </c>
      <c r="X35" s="115">
        <f t="shared" si="77"/>
        <v>0</v>
      </c>
      <c r="Y35" s="274">
        <f t="shared" si="65"/>
        <v>0</v>
      </c>
      <c r="Z35" s="275">
        <v>0</v>
      </c>
      <c r="AA35" s="276">
        <f t="shared" si="78"/>
        <v>0</v>
      </c>
      <c r="AB35" s="275">
        <v>0</v>
      </c>
      <c r="AC35" s="276">
        <f t="shared" si="79"/>
        <v>0</v>
      </c>
      <c r="AD35" s="275">
        <v>0</v>
      </c>
      <c r="AE35" s="276">
        <f t="shared" si="80"/>
        <v>0</v>
      </c>
      <c r="AF35" s="277">
        <f t="shared" si="66"/>
        <v>0</v>
      </c>
      <c r="AG35" s="278">
        <v>0</v>
      </c>
      <c r="AH35" s="279">
        <f t="shared" si="81"/>
        <v>0</v>
      </c>
      <c r="AI35" s="278">
        <v>0</v>
      </c>
      <c r="AJ35" s="279">
        <f t="shared" si="82"/>
        <v>0</v>
      </c>
      <c r="AK35" s="278">
        <v>0</v>
      </c>
      <c r="AL35" s="279">
        <f t="shared" si="83"/>
        <v>0</v>
      </c>
      <c r="AM35" s="280">
        <f t="shared" si="67"/>
        <v>0</v>
      </c>
      <c r="AN35" s="287">
        <v>0</v>
      </c>
      <c r="AO35" s="288">
        <f t="shared" si="84"/>
        <v>0</v>
      </c>
      <c r="AP35" s="287">
        <v>0</v>
      </c>
      <c r="AQ35" s="288">
        <f t="shared" si="85"/>
        <v>0</v>
      </c>
      <c r="AR35" s="287">
        <v>0</v>
      </c>
      <c r="AS35" s="288">
        <f t="shared" si="86"/>
        <v>0</v>
      </c>
      <c r="AT35" s="289">
        <f t="shared" si="68"/>
        <v>0</v>
      </c>
      <c r="AU35" s="290">
        <v>0</v>
      </c>
      <c r="AV35" s="291">
        <f t="shared" si="87"/>
        <v>0</v>
      </c>
      <c r="AW35" s="290">
        <v>0</v>
      </c>
      <c r="AX35" s="291">
        <f t="shared" si="88"/>
        <v>0</v>
      </c>
      <c r="AY35" s="290">
        <v>0</v>
      </c>
      <c r="AZ35" s="291">
        <f t="shared" si="89"/>
        <v>0</v>
      </c>
      <c r="BA35" s="292">
        <f t="shared" si="69"/>
        <v>0</v>
      </c>
      <c r="BB35" s="293">
        <v>0</v>
      </c>
      <c r="BC35" s="294">
        <f t="shared" si="90"/>
        <v>0</v>
      </c>
      <c r="BD35" s="293">
        <v>0</v>
      </c>
      <c r="BE35" s="294">
        <f t="shared" si="91"/>
        <v>0</v>
      </c>
      <c r="BF35" s="293">
        <v>0</v>
      </c>
      <c r="BG35" s="294">
        <f t="shared" si="92"/>
        <v>0</v>
      </c>
      <c r="BH35" s="295">
        <f t="shared" si="70"/>
        <v>0</v>
      </c>
      <c r="BI35" s="470">
        <f t="shared" si="71"/>
        <v>0</v>
      </c>
      <c r="BJ35" s="470">
        <f t="shared" si="72"/>
        <v>0</v>
      </c>
      <c r="BK35" s="470">
        <f t="shared" si="73"/>
        <v>0</v>
      </c>
      <c r="BL35" s="297">
        <f t="shared" si="74"/>
        <v>0</v>
      </c>
    </row>
    <row r="36" spans="1:64" ht="15" customHeight="1">
      <c r="C36" s="133"/>
      <c r="D36" s="47"/>
      <c r="E36" s="551"/>
      <c r="F36" s="551"/>
      <c r="G36" s="551"/>
      <c r="H36" s="551"/>
      <c r="I36" s="551"/>
      <c r="J36" s="551"/>
      <c r="K36" s="551"/>
      <c r="L36" s="551"/>
      <c r="M36" s="551"/>
      <c r="N36" s="552"/>
      <c r="O36" s="627" t="s">
        <v>285</v>
      </c>
      <c r="P36" s="628"/>
      <c r="Q36" s="628"/>
      <c r="R36" s="629"/>
      <c r="S36" s="672">
        <f>SUM(T21:T35)</f>
        <v>0</v>
      </c>
      <c r="T36" s="673"/>
      <c r="U36" s="672">
        <f>SUM(V21:V35)</f>
        <v>0</v>
      </c>
      <c r="V36" s="673"/>
      <c r="W36" s="672">
        <f>SUM(X21:X35)</f>
        <v>0</v>
      </c>
      <c r="X36" s="673"/>
      <c r="Y36" s="119">
        <f>SUM(S36:X36)</f>
        <v>0</v>
      </c>
      <c r="Z36" s="672">
        <f>SUM(AA21:AA35)</f>
        <v>0</v>
      </c>
      <c r="AA36" s="673"/>
      <c r="AB36" s="672">
        <f>SUM(AC21:AC35)</f>
        <v>0</v>
      </c>
      <c r="AC36" s="673"/>
      <c r="AD36" s="672">
        <f>SUM(AE21:AE35)</f>
        <v>0</v>
      </c>
      <c r="AE36" s="673"/>
      <c r="AF36" s="119">
        <f>SUM(Z36:AE36)</f>
        <v>0</v>
      </c>
      <c r="AG36" s="672">
        <f>SUM(AH21:AH35)</f>
        <v>0</v>
      </c>
      <c r="AH36" s="673"/>
      <c r="AI36" s="672">
        <f>SUM(AJ21:AJ35)</f>
        <v>0</v>
      </c>
      <c r="AJ36" s="673"/>
      <c r="AK36" s="672">
        <f>SUM(AL21:AL35)</f>
        <v>0</v>
      </c>
      <c r="AL36" s="673"/>
      <c r="AM36" s="119">
        <f>SUM(AG36:AL36)</f>
        <v>0</v>
      </c>
      <c r="AN36" s="672">
        <f>SUM(AO21:AO35)</f>
        <v>0</v>
      </c>
      <c r="AO36" s="673"/>
      <c r="AP36" s="672">
        <f>SUM(AQ21:AQ35)</f>
        <v>0</v>
      </c>
      <c r="AQ36" s="673"/>
      <c r="AR36" s="672">
        <f>SUM(AS21:AS35)</f>
        <v>0</v>
      </c>
      <c r="AS36" s="673"/>
      <c r="AT36" s="119">
        <f>SUM(AN36:AS36)</f>
        <v>0</v>
      </c>
      <c r="AU36" s="672">
        <f>SUM(AV21:AV35)</f>
        <v>0</v>
      </c>
      <c r="AV36" s="673"/>
      <c r="AW36" s="672">
        <f>SUM(AX21:AX35)</f>
        <v>0</v>
      </c>
      <c r="AX36" s="673"/>
      <c r="AY36" s="672">
        <f>SUM(AZ21:AZ35)</f>
        <v>0</v>
      </c>
      <c r="AZ36" s="673"/>
      <c r="BA36" s="119">
        <f>SUM(AU36:AZ36)</f>
        <v>0</v>
      </c>
      <c r="BB36" s="672">
        <f>SUM(BC21:BC35)</f>
        <v>0</v>
      </c>
      <c r="BC36" s="673"/>
      <c r="BD36" s="672">
        <f>SUM(BE21:BE35)</f>
        <v>0</v>
      </c>
      <c r="BE36" s="673"/>
      <c r="BF36" s="672">
        <f>SUM(BG21:BG35)</f>
        <v>0</v>
      </c>
      <c r="BG36" s="673"/>
      <c r="BH36" s="119">
        <f>SUM(BB36:BG36)</f>
        <v>0</v>
      </c>
      <c r="BI36" s="299">
        <f>SUM(BI21:BI35)</f>
        <v>0</v>
      </c>
      <c r="BJ36" s="299">
        <f>SUM(BJ21:BJ35)</f>
        <v>0</v>
      </c>
      <c r="BK36" s="299">
        <f>SUM(BK21:BK35)</f>
        <v>0</v>
      </c>
      <c r="BL36" s="299">
        <f t="shared" ref="BL36:BL37" si="93">SUM(BI36:BK36)</f>
        <v>0</v>
      </c>
    </row>
    <row r="37" spans="1:64" s="50" customFormat="1" ht="15" customHeight="1">
      <c r="A37" s="72"/>
      <c r="B37" s="72"/>
      <c r="C37" s="621" t="s">
        <v>287</v>
      </c>
      <c r="D37" s="622"/>
      <c r="E37" s="622"/>
      <c r="F37" s="622"/>
      <c r="G37" s="622"/>
      <c r="H37" s="622"/>
      <c r="I37" s="622"/>
      <c r="J37" s="622"/>
      <c r="K37" s="622"/>
      <c r="L37" s="622"/>
      <c r="M37" s="622"/>
      <c r="N37" s="622"/>
      <c r="O37" s="622"/>
      <c r="P37" s="622"/>
      <c r="Q37" s="622"/>
      <c r="R37" s="623"/>
      <c r="S37" s="656">
        <f>SUM(S18,S36)</f>
        <v>0</v>
      </c>
      <c r="T37" s="657"/>
      <c r="U37" s="656">
        <f>SUM(U18,U36)</f>
        <v>0</v>
      </c>
      <c r="V37" s="657"/>
      <c r="W37" s="656">
        <f>SUM(W18,W36)</f>
        <v>0</v>
      </c>
      <c r="X37" s="657"/>
      <c r="Y37" s="134">
        <f>SUM(S37:X37)</f>
        <v>0</v>
      </c>
      <c r="Z37" s="656">
        <f>SUM(Z18,Z36)</f>
        <v>0</v>
      </c>
      <c r="AA37" s="657"/>
      <c r="AB37" s="656">
        <f>SUM(AB18,AB36)</f>
        <v>0</v>
      </c>
      <c r="AC37" s="657"/>
      <c r="AD37" s="656">
        <f>SUM(AD18,AD36)</f>
        <v>0</v>
      </c>
      <c r="AE37" s="657"/>
      <c r="AF37" s="134">
        <f>SUM(Z37:AE37)</f>
        <v>0</v>
      </c>
      <c r="AG37" s="656">
        <f>SUM(AG18,AG36)</f>
        <v>0</v>
      </c>
      <c r="AH37" s="657"/>
      <c r="AI37" s="656">
        <f>SUM(AI18,AI36)</f>
        <v>0</v>
      </c>
      <c r="AJ37" s="657"/>
      <c r="AK37" s="656">
        <f>SUM(AK18,AK36)</f>
        <v>0</v>
      </c>
      <c r="AL37" s="657"/>
      <c r="AM37" s="134">
        <f>SUM(AG37:AL37)</f>
        <v>0</v>
      </c>
      <c r="AN37" s="656">
        <f>SUM(AN18,AN36)</f>
        <v>0</v>
      </c>
      <c r="AO37" s="657"/>
      <c r="AP37" s="656">
        <f>SUM(AP18,AP36)</f>
        <v>0</v>
      </c>
      <c r="AQ37" s="657"/>
      <c r="AR37" s="656">
        <f>SUM(AR18,AR36)</f>
        <v>0</v>
      </c>
      <c r="AS37" s="657"/>
      <c r="AT37" s="134">
        <f>SUM(AN37:AS37)</f>
        <v>0</v>
      </c>
      <c r="AU37" s="656">
        <f>SUM(AU18,AU36)</f>
        <v>0</v>
      </c>
      <c r="AV37" s="657"/>
      <c r="AW37" s="656">
        <f>SUM(AW18,AW36)</f>
        <v>0</v>
      </c>
      <c r="AX37" s="657"/>
      <c r="AY37" s="656">
        <f>SUM(AY18,AY36)</f>
        <v>0</v>
      </c>
      <c r="AZ37" s="657"/>
      <c r="BA37" s="134">
        <f>SUM(AU37:AZ37)</f>
        <v>0</v>
      </c>
      <c r="BB37" s="656">
        <f>SUM(BB18,BB36)</f>
        <v>0</v>
      </c>
      <c r="BC37" s="657"/>
      <c r="BD37" s="656">
        <f>SUM(BD18,BD36)</f>
        <v>0</v>
      </c>
      <c r="BE37" s="657"/>
      <c r="BF37" s="656">
        <f>SUM(BF18,BF36)</f>
        <v>0</v>
      </c>
      <c r="BG37" s="657"/>
      <c r="BH37" s="134">
        <f>SUM(BB37:BG37)</f>
        <v>0</v>
      </c>
      <c r="BI37" s="134">
        <f>SUM(BI18+BI36)</f>
        <v>0</v>
      </c>
      <c r="BJ37" s="134">
        <f>SUM(BJ18+BJ36)</f>
        <v>0</v>
      </c>
      <c r="BK37" s="134">
        <f>SUM(BK18+BK36)</f>
        <v>0</v>
      </c>
      <c r="BL37" s="134">
        <f t="shared" si="93"/>
        <v>0</v>
      </c>
    </row>
    <row r="38" spans="1:64" s="50" customFormat="1" ht="15" customHeight="1">
      <c r="A38" s="72">
        <v>1900</v>
      </c>
      <c r="B38" s="72"/>
      <c r="C38" s="104" t="s">
        <v>288</v>
      </c>
      <c r="D38" s="76"/>
      <c r="E38" s="635"/>
      <c r="F38" s="635"/>
      <c r="G38" s="635"/>
      <c r="H38" s="635"/>
      <c r="I38" s="635"/>
      <c r="J38" s="635"/>
      <c r="K38" s="635"/>
      <c r="L38" s="635"/>
      <c r="M38" s="635"/>
      <c r="N38" s="635"/>
      <c r="O38" s="635"/>
      <c r="P38" s="76"/>
      <c r="Q38" s="73"/>
      <c r="R38" s="32"/>
      <c r="S38" s="105"/>
      <c r="T38" s="122"/>
      <c r="U38" s="105"/>
      <c r="V38" s="122"/>
      <c r="W38" s="105"/>
      <c r="X38" s="122"/>
      <c r="Y38" s="124"/>
      <c r="Z38" s="105"/>
      <c r="AA38" s="122"/>
      <c r="AB38" s="105"/>
      <c r="AC38" s="122"/>
      <c r="AD38" s="105"/>
      <c r="AE38" s="122"/>
      <c r="AF38" s="124"/>
      <c r="AG38" s="105"/>
      <c r="AH38" s="122"/>
      <c r="AI38" s="105"/>
      <c r="AJ38" s="122"/>
      <c r="AK38" s="105"/>
      <c r="AL38" s="122"/>
      <c r="AM38" s="124"/>
      <c r="AN38" s="105"/>
      <c r="AO38" s="122"/>
      <c r="AP38" s="105"/>
      <c r="AQ38" s="122"/>
      <c r="AR38" s="105"/>
      <c r="AS38" s="122"/>
      <c r="AT38" s="124"/>
      <c r="AU38" s="105"/>
      <c r="AV38" s="122"/>
      <c r="AW38" s="105"/>
      <c r="AX38" s="122"/>
      <c r="AY38" s="105"/>
      <c r="AZ38" s="122"/>
      <c r="BA38" s="124"/>
      <c r="BB38" s="105"/>
      <c r="BC38" s="122"/>
      <c r="BD38" s="105"/>
      <c r="BE38" s="122"/>
      <c r="BF38" s="105"/>
      <c r="BG38" s="122"/>
      <c r="BH38" s="124"/>
      <c r="BI38" s="200"/>
      <c r="BJ38" s="200"/>
      <c r="BK38" s="200"/>
      <c r="BL38" s="271"/>
    </row>
    <row r="39" spans="1:64" s="50" customFormat="1" ht="15" customHeight="1">
      <c r="A39" s="72"/>
      <c r="B39" s="72"/>
      <c r="C39" s="104" t="s">
        <v>45</v>
      </c>
      <c r="D39" s="12">
        <f t="shared" ref="D39:E43" si="94">D13</f>
        <v>0</v>
      </c>
      <c r="E39" s="630" t="str">
        <f t="shared" si="94"/>
        <v>Select E-Class</v>
      </c>
      <c r="F39" s="630"/>
      <c r="G39" s="630"/>
      <c r="H39" s="630"/>
      <c r="I39" s="630"/>
      <c r="J39" s="630"/>
      <c r="K39" s="630"/>
      <c r="L39" s="630"/>
      <c r="M39" s="630"/>
      <c r="N39" s="630"/>
      <c r="O39" s="630"/>
      <c r="P39" s="135"/>
      <c r="Q39" s="136">
        <f t="shared" ref="Q39:Q43" si="95">VLOOKUP(E39,Leave_Benefits,3,0)</f>
        <v>0</v>
      </c>
      <c r="R39" s="65"/>
      <c r="S39" s="137"/>
      <c r="T39" s="115">
        <f>T13*$Q39</f>
        <v>0</v>
      </c>
      <c r="U39" s="137"/>
      <c r="V39" s="115">
        <f>V13*$Q39</f>
        <v>0</v>
      </c>
      <c r="W39" s="137"/>
      <c r="X39" s="115">
        <f>X13*$Q39</f>
        <v>0</v>
      </c>
      <c r="Y39" s="274">
        <f t="shared" ref="Y39:Y43" si="96">T39+V39+X39</f>
        <v>0</v>
      </c>
      <c r="Z39" s="304"/>
      <c r="AA39" s="276">
        <f>AA13*$Q39</f>
        <v>0</v>
      </c>
      <c r="AB39" s="304"/>
      <c r="AC39" s="276">
        <f>AC13*$Q39</f>
        <v>0</v>
      </c>
      <c r="AD39" s="304"/>
      <c r="AE39" s="276">
        <f>AE13*$Q39</f>
        <v>0</v>
      </c>
      <c r="AF39" s="277">
        <f>SUM(AA39+AC39+AE39)</f>
        <v>0</v>
      </c>
      <c r="AG39" s="305"/>
      <c r="AH39" s="279">
        <f>AH13*$Q39</f>
        <v>0</v>
      </c>
      <c r="AI39" s="305"/>
      <c r="AJ39" s="279">
        <f>AJ13*$Q39</f>
        <v>0</v>
      </c>
      <c r="AK39" s="305"/>
      <c r="AL39" s="279">
        <f>AL13*$Q39</f>
        <v>0</v>
      </c>
      <c r="AM39" s="280">
        <f>SUM(AH39+AJ39+AL39)</f>
        <v>0</v>
      </c>
      <c r="AN39" s="308"/>
      <c r="AO39" s="288">
        <f>AO13*$Q39</f>
        <v>0</v>
      </c>
      <c r="AP39" s="308"/>
      <c r="AQ39" s="288">
        <f>AQ13*$Q39</f>
        <v>0</v>
      </c>
      <c r="AR39" s="308"/>
      <c r="AS39" s="288">
        <f>AS13*$Q39</f>
        <v>0</v>
      </c>
      <c r="AT39" s="289">
        <f t="shared" ref="AT39:AT43" si="97">AO39+AQ39+AS39</f>
        <v>0</v>
      </c>
      <c r="AU39" s="309"/>
      <c r="AV39" s="291">
        <f>AV13*$Q39</f>
        <v>0</v>
      </c>
      <c r="AW39" s="309"/>
      <c r="AX39" s="291">
        <f>AX13*$Q39</f>
        <v>0</v>
      </c>
      <c r="AY39" s="309"/>
      <c r="AZ39" s="291">
        <f>AZ13*$Q39</f>
        <v>0</v>
      </c>
      <c r="BA39" s="292">
        <f t="shared" ref="BA39:BA43" si="98">AV39+AX39+AZ39</f>
        <v>0</v>
      </c>
      <c r="BB39" s="310"/>
      <c r="BC39" s="294">
        <f>BC13*$Q39</f>
        <v>0</v>
      </c>
      <c r="BD39" s="310"/>
      <c r="BE39" s="294">
        <f>BE13*$Q39</f>
        <v>0</v>
      </c>
      <c r="BF39" s="310"/>
      <c r="BG39" s="294">
        <f>BG13*$Q39</f>
        <v>0</v>
      </c>
      <c r="BH39" s="295">
        <f t="shared" ref="BH39:BH43" si="99">BC39+BE39+BG39</f>
        <v>0</v>
      </c>
      <c r="BI39" s="470">
        <f t="shared" ref="BI39:BI43" si="100">T39+AA39+AH39+AO39+AV39+BC39</f>
        <v>0</v>
      </c>
      <c r="BJ39" s="470">
        <f t="shared" ref="BJ39:BJ43" si="101">V39+AC39+AJ39+AQ39+AX39+BE39</f>
        <v>0</v>
      </c>
      <c r="BK39" s="470">
        <f t="shared" ref="BK39:BK43" si="102">X39+AE39+AL39+AS39+AZ39+BG39</f>
        <v>0</v>
      </c>
      <c r="BL39" s="297">
        <f t="shared" ref="BL39:BL43" si="103">SUM(BI39:BK39)</f>
        <v>0</v>
      </c>
    </row>
    <row r="40" spans="1:64" s="50" customFormat="1" ht="15" customHeight="1">
      <c r="A40" s="72"/>
      <c r="B40" s="72"/>
      <c r="C40" s="104"/>
      <c r="D40" s="12">
        <f t="shared" si="94"/>
        <v>0</v>
      </c>
      <c r="E40" s="630" t="str">
        <f t="shared" si="94"/>
        <v>Select E-Class</v>
      </c>
      <c r="F40" s="630"/>
      <c r="G40" s="630"/>
      <c r="H40" s="630"/>
      <c r="I40" s="630"/>
      <c r="J40" s="630"/>
      <c r="K40" s="630"/>
      <c r="L40" s="630"/>
      <c r="M40" s="630"/>
      <c r="N40" s="630"/>
      <c r="O40" s="630"/>
      <c r="P40" s="135"/>
      <c r="Q40" s="136">
        <f t="shared" si="95"/>
        <v>0</v>
      </c>
      <c r="R40" s="65"/>
      <c r="S40" s="137"/>
      <c r="T40" s="115">
        <f>T14*$Q40</f>
        <v>0</v>
      </c>
      <c r="U40" s="137"/>
      <c r="V40" s="115">
        <f>V14*$Q40</f>
        <v>0</v>
      </c>
      <c r="W40" s="137"/>
      <c r="X40" s="115">
        <f>X14*$Q40</f>
        <v>0</v>
      </c>
      <c r="Y40" s="274">
        <f t="shared" si="96"/>
        <v>0</v>
      </c>
      <c r="Z40" s="304"/>
      <c r="AA40" s="276">
        <f>AA14*$Q40</f>
        <v>0</v>
      </c>
      <c r="AB40" s="304"/>
      <c r="AC40" s="276">
        <f>AC14*$Q40</f>
        <v>0</v>
      </c>
      <c r="AD40" s="304"/>
      <c r="AE40" s="276">
        <f>AE14*$Q40</f>
        <v>0</v>
      </c>
      <c r="AF40" s="277">
        <f t="shared" ref="AF40:AF43" si="104">SUM(AA40+AC40+AE40)</f>
        <v>0</v>
      </c>
      <c r="AG40" s="305"/>
      <c r="AH40" s="279">
        <f>AH14*$Q40</f>
        <v>0</v>
      </c>
      <c r="AI40" s="305"/>
      <c r="AJ40" s="279">
        <f>AJ14*$Q40</f>
        <v>0</v>
      </c>
      <c r="AK40" s="305"/>
      <c r="AL40" s="279">
        <f>AL14*$Q40</f>
        <v>0</v>
      </c>
      <c r="AM40" s="280">
        <f t="shared" ref="AM40:AM43" si="105">SUM(AH40+AJ40+AL40)</f>
        <v>0</v>
      </c>
      <c r="AN40" s="308"/>
      <c r="AO40" s="288">
        <f>AO14*$Q40</f>
        <v>0</v>
      </c>
      <c r="AP40" s="308"/>
      <c r="AQ40" s="288">
        <f>AQ14*$Q40</f>
        <v>0</v>
      </c>
      <c r="AR40" s="308"/>
      <c r="AS40" s="288">
        <f>AS14*$Q40</f>
        <v>0</v>
      </c>
      <c r="AT40" s="289">
        <f t="shared" si="97"/>
        <v>0</v>
      </c>
      <c r="AU40" s="309"/>
      <c r="AV40" s="291">
        <f>AV14*$Q40</f>
        <v>0</v>
      </c>
      <c r="AW40" s="309"/>
      <c r="AX40" s="291">
        <f>AX14*$Q40</f>
        <v>0</v>
      </c>
      <c r="AY40" s="309"/>
      <c r="AZ40" s="291">
        <f>AZ14*$Q40</f>
        <v>0</v>
      </c>
      <c r="BA40" s="292">
        <f t="shared" si="98"/>
        <v>0</v>
      </c>
      <c r="BB40" s="310"/>
      <c r="BC40" s="294">
        <f>BC14*$Q40</f>
        <v>0</v>
      </c>
      <c r="BD40" s="310"/>
      <c r="BE40" s="294">
        <f>BE14*$Q40</f>
        <v>0</v>
      </c>
      <c r="BF40" s="310"/>
      <c r="BG40" s="294">
        <f>BG14*$Q40</f>
        <v>0</v>
      </c>
      <c r="BH40" s="295">
        <f t="shared" si="99"/>
        <v>0</v>
      </c>
      <c r="BI40" s="470">
        <f t="shared" si="100"/>
        <v>0</v>
      </c>
      <c r="BJ40" s="470">
        <f t="shared" si="101"/>
        <v>0</v>
      </c>
      <c r="BK40" s="470">
        <f t="shared" si="102"/>
        <v>0</v>
      </c>
      <c r="BL40" s="297">
        <f t="shared" si="103"/>
        <v>0</v>
      </c>
    </row>
    <row r="41" spans="1:64" s="50" customFormat="1" ht="15" customHeight="1">
      <c r="A41" s="72"/>
      <c r="B41" s="72"/>
      <c r="C41" s="104"/>
      <c r="D41" s="12">
        <f t="shared" si="94"/>
        <v>0</v>
      </c>
      <c r="E41" s="630" t="str">
        <f t="shared" si="94"/>
        <v>Select E-Class</v>
      </c>
      <c r="F41" s="630"/>
      <c r="G41" s="630"/>
      <c r="H41" s="630"/>
      <c r="I41" s="630"/>
      <c r="J41" s="630"/>
      <c r="K41" s="630"/>
      <c r="L41" s="630"/>
      <c r="M41" s="630"/>
      <c r="N41" s="630"/>
      <c r="O41" s="630"/>
      <c r="P41" s="135"/>
      <c r="Q41" s="136">
        <f t="shared" si="95"/>
        <v>0</v>
      </c>
      <c r="R41" s="65"/>
      <c r="S41" s="137"/>
      <c r="T41" s="115">
        <f>T15*$Q41</f>
        <v>0</v>
      </c>
      <c r="U41" s="137"/>
      <c r="V41" s="115">
        <f>V15*$Q41</f>
        <v>0</v>
      </c>
      <c r="W41" s="137"/>
      <c r="X41" s="115">
        <f>X15*$Q41</f>
        <v>0</v>
      </c>
      <c r="Y41" s="274">
        <f t="shared" si="96"/>
        <v>0</v>
      </c>
      <c r="Z41" s="304"/>
      <c r="AA41" s="276">
        <f>AA15*$Q41</f>
        <v>0</v>
      </c>
      <c r="AB41" s="304"/>
      <c r="AC41" s="276">
        <f>AC15*$Q41</f>
        <v>0</v>
      </c>
      <c r="AD41" s="304"/>
      <c r="AE41" s="276">
        <f>AE15*$Q41</f>
        <v>0</v>
      </c>
      <c r="AF41" s="277">
        <f t="shared" si="104"/>
        <v>0</v>
      </c>
      <c r="AG41" s="305"/>
      <c r="AH41" s="279">
        <f>AH15*$Q41</f>
        <v>0</v>
      </c>
      <c r="AI41" s="305"/>
      <c r="AJ41" s="279">
        <f>AJ15*$Q41</f>
        <v>0</v>
      </c>
      <c r="AK41" s="305"/>
      <c r="AL41" s="279">
        <f>AL15*$Q41</f>
        <v>0</v>
      </c>
      <c r="AM41" s="280">
        <f t="shared" si="105"/>
        <v>0</v>
      </c>
      <c r="AN41" s="308"/>
      <c r="AO41" s="288">
        <f>AO15*$Q41</f>
        <v>0</v>
      </c>
      <c r="AP41" s="308"/>
      <c r="AQ41" s="288">
        <f>AQ15*$Q41</f>
        <v>0</v>
      </c>
      <c r="AR41" s="308"/>
      <c r="AS41" s="288">
        <f>AS15*$Q41</f>
        <v>0</v>
      </c>
      <c r="AT41" s="289">
        <f t="shared" si="97"/>
        <v>0</v>
      </c>
      <c r="AU41" s="309"/>
      <c r="AV41" s="291">
        <f>AV15*$Q41</f>
        <v>0</v>
      </c>
      <c r="AW41" s="309"/>
      <c r="AX41" s="291">
        <f>AX15*$Q41</f>
        <v>0</v>
      </c>
      <c r="AY41" s="309"/>
      <c r="AZ41" s="291">
        <f>AZ15*$Q41</f>
        <v>0</v>
      </c>
      <c r="BA41" s="292">
        <f t="shared" si="98"/>
        <v>0</v>
      </c>
      <c r="BB41" s="310"/>
      <c r="BC41" s="294">
        <f>BC15*$Q41</f>
        <v>0</v>
      </c>
      <c r="BD41" s="310"/>
      <c r="BE41" s="294">
        <f>BE15*$Q41</f>
        <v>0</v>
      </c>
      <c r="BF41" s="310"/>
      <c r="BG41" s="294">
        <f>BG15*$Q41</f>
        <v>0</v>
      </c>
      <c r="BH41" s="295">
        <f t="shared" si="99"/>
        <v>0</v>
      </c>
      <c r="BI41" s="470">
        <f t="shared" si="100"/>
        <v>0</v>
      </c>
      <c r="BJ41" s="470">
        <f t="shared" si="101"/>
        <v>0</v>
      </c>
      <c r="BK41" s="470">
        <f t="shared" si="102"/>
        <v>0</v>
      </c>
      <c r="BL41" s="297">
        <f t="shared" si="103"/>
        <v>0</v>
      </c>
    </row>
    <row r="42" spans="1:64" s="50" customFormat="1" ht="15" customHeight="1">
      <c r="A42" s="72"/>
      <c r="B42" s="72"/>
      <c r="C42" s="104"/>
      <c r="D42" s="12">
        <f t="shared" si="94"/>
        <v>0</v>
      </c>
      <c r="E42" s="630" t="str">
        <f t="shared" si="94"/>
        <v>Select E-Class</v>
      </c>
      <c r="F42" s="630"/>
      <c r="G42" s="630"/>
      <c r="H42" s="630"/>
      <c r="I42" s="630"/>
      <c r="J42" s="630"/>
      <c r="K42" s="630"/>
      <c r="L42" s="630"/>
      <c r="M42" s="630"/>
      <c r="N42" s="630"/>
      <c r="O42" s="630"/>
      <c r="P42" s="135"/>
      <c r="Q42" s="136">
        <f t="shared" si="95"/>
        <v>0</v>
      </c>
      <c r="R42" s="65"/>
      <c r="S42" s="137"/>
      <c r="T42" s="115">
        <f>T16*$Q42</f>
        <v>0</v>
      </c>
      <c r="U42" s="137"/>
      <c r="V42" s="115">
        <f>V16*$Q42</f>
        <v>0</v>
      </c>
      <c r="W42" s="137"/>
      <c r="X42" s="115">
        <f>X16*$Q42</f>
        <v>0</v>
      </c>
      <c r="Y42" s="274">
        <f t="shared" si="96"/>
        <v>0</v>
      </c>
      <c r="Z42" s="304"/>
      <c r="AA42" s="276">
        <f>AA16*$Q42</f>
        <v>0</v>
      </c>
      <c r="AB42" s="304"/>
      <c r="AC42" s="276">
        <f>AC16*$Q42</f>
        <v>0</v>
      </c>
      <c r="AD42" s="304"/>
      <c r="AE42" s="276">
        <f>AE16*$Q42</f>
        <v>0</v>
      </c>
      <c r="AF42" s="277">
        <f t="shared" si="104"/>
        <v>0</v>
      </c>
      <c r="AG42" s="305"/>
      <c r="AH42" s="279">
        <f>AH16*$Q42</f>
        <v>0</v>
      </c>
      <c r="AI42" s="305"/>
      <c r="AJ42" s="279">
        <f>AJ16*$Q42</f>
        <v>0</v>
      </c>
      <c r="AK42" s="305"/>
      <c r="AL42" s="279">
        <f>AL16*$Q42</f>
        <v>0</v>
      </c>
      <c r="AM42" s="280">
        <f t="shared" si="105"/>
        <v>0</v>
      </c>
      <c r="AN42" s="308"/>
      <c r="AO42" s="288">
        <f>AO16*$Q42</f>
        <v>0</v>
      </c>
      <c r="AP42" s="308"/>
      <c r="AQ42" s="288">
        <f>AQ16*$Q42</f>
        <v>0</v>
      </c>
      <c r="AR42" s="308"/>
      <c r="AS42" s="288">
        <f>AS16*$Q42</f>
        <v>0</v>
      </c>
      <c r="AT42" s="289">
        <f t="shared" si="97"/>
        <v>0</v>
      </c>
      <c r="AU42" s="309"/>
      <c r="AV42" s="291">
        <f>AV16*$Q42</f>
        <v>0</v>
      </c>
      <c r="AW42" s="309"/>
      <c r="AX42" s="291">
        <f>AX16*$Q42</f>
        <v>0</v>
      </c>
      <c r="AY42" s="309"/>
      <c r="AZ42" s="291">
        <f>AZ16*$Q42</f>
        <v>0</v>
      </c>
      <c r="BA42" s="292">
        <f t="shared" si="98"/>
        <v>0</v>
      </c>
      <c r="BB42" s="310"/>
      <c r="BC42" s="294">
        <f>BC16*$Q42</f>
        <v>0</v>
      </c>
      <c r="BD42" s="310"/>
      <c r="BE42" s="294">
        <f>BE16*$Q42</f>
        <v>0</v>
      </c>
      <c r="BF42" s="310"/>
      <c r="BG42" s="294">
        <f>BG16*$Q42</f>
        <v>0</v>
      </c>
      <c r="BH42" s="295">
        <f t="shared" si="99"/>
        <v>0</v>
      </c>
      <c r="BI42" s="470">
        <f t="shared" si="100"/>
        <v>0</v>
      </c>
      <c r="BJ42" s="470">
        <f t="shared" si="101"/>
        <v>0</v>
      </c>
      <c r="BK42" s="470">
        <f t="shared" si="102"/>
        <v>0</v>
      </c>
      <c r="BL42" s="297">
        <f t="shared" si="103"/>
        <v>0</v>
      </c>
    </row>
    <row r="43" spans="1:64" s="50" customFormat="1" ht="15" customHeight="1">
      <c r="A43" s="72"/>
      <c r="B43" s="72"/>
      <c r="C43" s="104"/>
      <c r="D43" s="12">
        <f t="shared" si="94"/>
        <v>0</v>
      </c>
      <c r="E43" s="630" t="str">
        <f t="shared" si="94"/>
        <v>Select E-Class</v>
      </c>
      <c r="F43" s="630"/>
      <c r="G43" s="630"/>
      <c r="H43" s="630"/>
      <c r="I43" s="630"/>
      <c r="J43" s="630"/>
      <c r="K43" s="630"/>
      <c r="L43" s="630"/>
      <c r="M43" s="630"/>
      <c r="N43" s="630"/>
      <c r="O43" s="630"/>
      <c r="P43" s="135"/>
      <c r="Q43" s="136">
        <f t="shared" si="95"/>
        <v>0</v>
      </c>
      <c r="R43" s="65"/>
      <c r="S43" s="137"/>
      <c r="T43" s="115">
        <f>T17*$Q43</f>
        <v>0</v>
      </c>
      <c r="U43" s="137"/>
      <c r="V43" s="115">
        <f>V17*$Q43</f>
        <v>0</v>
      </c>
      <c r="W43" s="137"/>
      <c r="X43" s="115">
        <f>X17*$Q43</f>
        <v>0</v>
      </c>
      <c r="Y43" s="274">
        <f t="shared" si="96"/>
        <v>0</v>
      </c>
      <c r="Z43" s="304"/>
      <c r="AA43" s="276">
        <f>AA17*$Q43</f>
        <v>0</v>
      </c>
      <c r="AB43" s="304"/>
      <c r="AC43" s="276">
        <f>AC17*$Q43</f>
        <v>0</v>
      </c>
      <c r="AD43" s="304"/>
      <c r="AE43" s="276">
        <f>AE17*$Q43</f>
        <v>0</v>
      </c>
      <c r="AF43" s="277">
        <f t="shared" si="104"/>
        <v>0</v>
      </c>
      <c r="AG43" s="305"/>
      <c r="AH43" s="279">
        <f>AH17*$Q43</f>
        <v>0</v>
      </c>
      <c r="AI43" s="305"/>
      <c r="AJ43" s="279">
        <f>AJ17*$Q43</f>
        <v>0</v>
      </c>
      <c r="AK43" s="305"/>
      <c r="AL43" s="279">
        <f>AL17*$Q43</f>
        <v>0</v>
      </c>
      <c r="AM43" s="280">
        <f t="shared" si="105"/>
        <v>0</v>
      </c>
      <c r="AN43" s="308"/>
      <c r="AO43" s="288">
        <f>AO17*$Q43</f>
        <v>0</v>
      </c>
      <c r="AP43" s="308"/>
      <c r="AQ43" s="288">
        <f>AQ17*$Q43</f>
        <v>0</v>
      </c>
      <c r="AR43" s="308"/>
      <c r="AS43" s="288">
        <f>AS17*$Q43</f>
        <v>0</v>
      </c>
      <c r="AT43" s="289">
        <f t="shared" si="97"/>
        <v>0</v>
      </c>
      <c r="AU43" s="309"/>
      <c r="AV43" s="291">
        <f>AV17*$Q43</f>
        <v>0</v>
      </c>
      <c r="AW43" s="309"/>
      <c r="AX43" s="291">
        <f>AX17*$Q43</f>
        <v>0</v>
      </c>
      <c r="AY43" s="309"/>
      <c r="AZ43" s="291">
        <f>AZ17*$Q43</f>
        <v>0</v>
      </c>
      <c r="BA43" s="292">
        <f t="shared" si="98"/>
        <v>0</v>
      </c>
      <c r="BB43" s="310"/>
      <c r="BC43" s="294">
        <f>BC17*$Q43</f>
        <v>0</v>
      </c>
      <c r="BD43" s="310"/>
      <c r="BE43" s="294">
        <f>BE17*$Q43</f>
        <v>0</v>
      </c>
      <c r="BF43" s="310"/>
      <c r="BG43" s="294">
        <f>BG17*$Q43</f>
        <v>0</v>
      </c>
      <c r="BH43" s="295">
        <f t="shared" si="99"/>
        <v>0</v>
      </c>
      <c r="BI43" s="470">
        <f t="shared" si="100"/>
        <v>0</v>
      </c>
      <c r="BJ43" s="470">
        <f t="shared" si="101"/>
        <v>0</v>
      </c>
      <c r="BK43" s="470">
        <f t="shared" si="102"/>
        <v>0</v>
      </c>
      <c r="BL43" s="297">
        <f t="shared" si="103"/>
        <v>0</v>
      </c>
    </row>
    <row r="44" spans="1:64" s="50" customFormat="1" ht="15" customHeight="1">
      <c r="A44" s="72"/>
      <c r="B44" s="72"/>
      <c r="C44" s="104"/>
      <c r="D44" s="12"/>
      <c r="E44" s="690"/>
      <c r="F44" s="690"/>
      <c r="G44" s="690"/>
      <c r="H44" s="690"/>
      <c r="I44" s="690"/>
      <c r="J44" s="690"/>
      <c r="K44" s="690"/>
      <c r="L44" s="690"/>
      <c r="M44" s="690"/>
      <c r="N44" s="691"/>
      <c r="O44" s="624" t="s">
        <v>284</v>
      </c>
      <c r="P44" s="625"/>
      <c r="Q44" s="625"/>
      <c r="R44" s="626"/>
      <c r="S44" s="672">
        <f>SUM(T39:T43)</f>
        <v>0</v>
      </c>
      <c r="T44" s="673"/>
      <c r="U44" s="672">
        <f>SUM(V39:V43)</f>
        <v>0</v>
      </c>
      <c r="V44" s="673"/>
      <c r="W44" s="672">
        <f>SUM(X39:X43)</f>
        <v>0</v>
      </c>
      <c r="X44" s="673"/>
      <c r="Y44" s="138">
        <f>SUM(S44:X44)</f>
        <v>0</v>
      </c>
      <c r="Z44" s="672">
        <f>SUM(AA39:AA43)</f>
        <v>0</v>
      </c>
      <c r="AA44" s="673"/>
      <c r="AB44" s="672">
        <f>SUM(AC39:AC43)</f>
        <v>0</v>
      </c>
      <c r="AC44" s="673"/>
      <c r="AD44" s="672">
        <f>SUM(AE39:AE43)</f>
        <v>0</v>
      </c>
      <c r="AE44" s="673"/>
      <c r="AF44" s="138">
        <f>SUM(Z44:AE44)</f>
        <v>0</v>
      </c>
      <c r="AG44" s="672">
        <f>SUM(AH39:AH43)</f>
        <v>0</v>
      </c>
      <c r="AH44" s="673"/>
      <c r="AI44" s="672">
        <f>SUM(AJ39:AJ43)</f>
        <v>0</v>
      </c>
      <c r="AJ44" s="673"/>
      <c r="AK44" s="672">
        <f>SUM(AL39:AL43)</f>
        <v>0</v>
      </c>
      <c r="AL44" s="673"/>
      <c r="AM44" s="138">
        <f>SUM(AG44:AL44)</f>
        <v>0</v>
      </c>
      <c r="AN44" s="672">
        <f>SUM(AO39:AO43)</f>
        <v>0</v>
      </c>
      <c r="AO44" s="673"/>
      <c r="AP44" s="672">
        <f>SUM(AQ39:AQ43)</f>
        <v>0</v>
      </c>
      <c r="AQ44" s="673"/>
      <c r="AR44" s="672">
        <f>SUM(AS39:AS43)</f>
        <v>0</v>
      </c>
      <c r="AS44" s="673"/>
      <c r="AT44" s="138">
        <f>SUM(AN44:AS44)</f>
        <v>0</v>
      </c>
      <c r="AU44" s="672">
        <f>SUM(AV39:AV43)</f>
        <v>0</v>
      </c>
      <c r="AV44" s="673"/>
      <c r="AW44" s="672">
        <f>SUM(AX39:AX43)</f>
        <v>0</v>
      </c>
      <c r="AX44" s="673"/>
      <c r="AY44" s="672">
        <f>SUM(AZ39:AZ43)</f>
        <v>0</v>
      </c>
      <c r="AZ44" s="673"/>
      <c r="BA44" s="138">
        <f>SUM(AU44:AZ44)</f>
        <v>0</v>
      </c>
      <c r="BB44" s="672">
        <f>SUM(BC39:BC43)</f>
        <v>0</v>
      </c>
      <c r="BC44" s="673"/>
      <c r="BD44" s="672">
        <f>SUM(BE39:BE43)</f>
        <v>0</v>
      </c>
      <c r="BE44" s="673"/>
      <c r="BF44" s="672">
        <f>SUM(BG39:BG43)</f>
        <v>0</v>
      </c>
      <c r="BG44" s="673"/>
      <c r="BH44" s="138">
        <f>SUM(BB44:BG44)</f>
        <v>0</v>
      </c>
      <c r="BI44" s="138">
        <f>SUM(BI39:BI43)</f>
        <v>0</v>
      </c>
      <c r="BJ44" s="138">
        <f>SUM(BJ39:BJ43)</f>
        <v>0</v>
      </c>
      <c r="BK44" s="138">
        <f>SUM(BK39:BK43)</f>
        <v>0</v>
      </c>
      <c r="BL44" s="312">
        <f t="shared" ref="BL44" si="106">SUM(BI44:BK44)</f>
        <v>0</v>
      </c>
    </row>
    <row r="45" spans="1:64" s="50" customFormat="1" ht="15" customHeight="1">
      <c r="A45" s="72"/>
      <c r="B45" s="72"/>
      <c r="C45" s="104" t="s">
        <v>46</v>
      </c>
      <c r="D45" s="64"/>
      <c r="E45" s="605"/>
      <c r="F45" s="605"/>
      <c r="G45" s="605"/>
      <c r="H45" s="605"/>
      <c r="I45" s="605"/>
      <c r="J45" s="605"/>
      <c r="K45" s="605"/>
      <c r="L45" s="605"/>
      <c r="M45" s="605"/>
      <c r="N45" s="605"/>
      <c r="O45" s="602"/>
      <c r="P45" s="135"/>
      <c r="Q45" s="139"/>
      <c r="R45" s="108"/>
      <c r="S45" s="140"/>
      <c r="T45" s="141"/>
      <c r="U45" s="140"/>
      <c r="V45" s="141"/>
      <c r="W45" s="140"/>
      <c r="X45" s="141"/>
      <c r="Y45" s="142"/>
      <c r="Z45" s="140"/>
      <c r="AA45" s="141"/>
      <c r="AB45" s="140"/>
      <c r="AC45" s="141"/>
      <c r="AD45" s="140"/>
      <c r="AE45" s="141"/>
      <c r="AF45" s="142"/>
      <c r="AG45" s="140"/>
      <c r="AH45" s="141"/>
      <c r="AI45" s="140"/>
      <c r="AJ45" s="141"/>
      <c r="AK45" s="140"/>
      <c r="AL45" s="141"/>
      <c r="AM45" s="142"/>
      <c r="AN45" s="140"/>
      <c r="AO45" s="141"/>
      <c r="AP45" s="140"/>
      <c r="AQ45" s="141"/>
      <c r="AR45" s="140"/>
      <c r="AS45" s="141"/>
      <c r="AT45" s="142"/>
      <c r="AU45" s="140"/>
      <c r="AV45" s="141"/>
      <c r="AW45" s="140"/>
      <c r="AX45" s="141"/>
      <c r="AY45" s="140"/>
      <c r="AZ45" s="141"/>
      <c r="BA45" s="142"/>
      <c r="BB45" s="140"/>
      <c r="BC45" s="141"/>
      <c r="BD45" s="140"/>
      <c r="BE45" s="141"/>
      <c r="BF45" s="140"/>
      <c r="BG45" s="141"/>
      <c r="BH45" s="142"/>
      <c r="BI45" s="313"/>
      <c r="BJ45" s="313"/>
      <c r="BK45" s="313"/>
      <c r="BL45" s="314"/>
    </row>
    <row r="46" spans="1:64" s="50" customFormat="1" ht="15" customHeight="1">
      <c r="A46" s="72"/>
      <c r="B46" s="72"/>
      <c r="C46" s="104"/>
      <c r="D46" s="68">
        <f t="shared" ref="D46:E52" si="107">D21</f>
        <v>0</v>
      </c>
      <c r="E46" s="616" t="str">
        <f t="shared" si="107"/>
        <v>Select E-Class</v>
      </c>
      <c r="F46" s="616"/>
      <c r="G46" s="616"/>
      <c r="H46" s="616"/>
      <c r="I46" s="616"/>
      <c r="J46" s="616"/>
      <c r="K46" s="616"/>
      <c r="L46" s="616"/>
      <c r="M46" s="616"/>
      <c r="N46" s="616"/>
      <c r="O46" s="616"/>
      <c r="P46" s="135"/>
      <c r="Q46" s="136">
        <f t="shared" ref="Q46:Q52" si="108">VLOOKUP(E46,Leave_Benefits,3,0)</f>
        <v>0</v>
      </c>
      <c r="R46" s="65"/>
      <c r="S46" s="137"/>
      <c r="T46" s="115">
        <f t="shared" ref="T46:T52" si="109">T21*$Q46</f>
        <v>0</v>
      </c>
      <c r="U46" s="137"/>
      <c r="V46" s="115">
        <f t="shared" ref="V46:V52" si="110">V21*$Q46</f>
        <v>0</v>
      </c>
      <c r="W46" s="137"/>
      <c r="X46" s="115">
        <f t="shared" ref="X46:X52" si="111">X21*$Q46</f>
        <v>0</v>
      </c>
      <c r="Y46" s="274">
        <f t="shared" ref="Y46:Y52" si="112">T46+V46+X46</f>
        <v>0</v>
      </c>
      <c r="Z46" s="304"/>
      <c r="AA46" s="276">
        <f t="shared" ref="AA46:AA52" si="113">AA21*$Q46</f>
        <v>0</v>
      </c>
      <c r="AB46" s="304"/>
      <c r="AC46" s="276">
        <f t="shared" ref="AC46:AC52" si="114">AC21*$Q46</f>
        <v>0</v>
      </c>
      <c r="AD46" s="304"/>
      <c r="AE46" s="276">
        <f t="shared" ref="AE46:AE52" si="115">AE21*$Q46</f>
        <v>0</v>
      </c>
      <c r="AF46" s="277">
        <f t="shared" ref="AF46:AF52" si="116">SUM(AA46+AC46+AE46)</f>
        <v>0</v>
      </c>
      <c r="AG46" s="305"/>
      <c r="AH46" s="279">
        <f t="shared" ref="AH46:AH52" si="117">AH21*$Q46</f>
        <v>0</v>
      </c>
      <c r="AI46" s="305"/>
      <c r="AJ46" s="279">
        <f t="shared" ref="AJ46:AJ52" si="118">AJ21*$Q46</f>
        <v>0</v>
      </c>
      <c r="AK46" s="305"/>
      <c r="AL46" s="279">
        <f t="shared" ref="AL46:AL52" si="119">AL21*$Q46</f>
        <v>0</v>
      </c>
      <c r="AM46" s="280">
        <f>SUM(AH46+AJ46+AL46)</f>
        <v>0</v>
      </c>
      <c r="AN46" s="308"/>
      <c r="AO46" s="288">
        <f t="shared" ref="AO46:AO52" si="120">AO21*$Q46</f>
        <v>0</v>
      </c>
      <c r="AP46" s="308"/>
      <c r="AQ46" s="288">
        <f t="shared" ref="AQ46:AQ52" si="121">AQ21*$Q46</f>
        <v>0</v>
      </c>
      <c r="AR46" s="308"/>
      <c r="AS46" s="288">
        <f t="shared" ref="AS46:AS52" si="122">AS21*$Q46</f>
        <v>0</v>
      </c>
      <c r="AT46" s="289">
        <f t="shared" ref="AT46:AT59" si="123">AO46+AQ46+AS46</f>
        <v>0</v>
      </c>
      <c r="AU46" s="309"/>
      <c r="AV46" s="291">
        <f t="shared" ref="AV46:AV52" si="124">AV21*$Q46</f>
        <v>0</v>
      </c>
      <c r="AW46" s="309"/>
      <c r="AX46" s="291">
        <f t="shared" ref="AX46:AX52" si="125">AX21*$Q46</f>
        <v>0</v>
      </c>
      <c r="AY46" s="309"/>
      <c r="AZ46" s="291">
        <f t="shared" ref="AZ46:AZ52" si="126">AZ21*$Q46</f>
        <v>0</v>
      </c>
      <c r="BA46" s="292">
        <f t="shared" ref="BA46:BA52" si="127">AV46+AX46+AZ46</f>
        <v>0</v>
      </c>
      <c r="BB46" s="310"/>
      <c r="BC46" s="294">
        <f t="shared" ref="BC46:BC52" si="128">BC21*$Q46</f>
        <v>0</v>
      </c>
      <c r="BD46" s="310"/>
      <c r="BE46" s="294">
        <f t="shared" ref="BE46:BE52" si="129">BE21*$Q46</f>
        <v>0</v>
      </c>
      <c r="BF46" s="310"/>
      <c r="BG46" s="294">
        <f t="shared" ref="BG46:BG52" si="130">BG21*$Q46</f>
        <v>0</v>
      </c>
      <c r="BH46" s="295">
        <f t="shared" ref="BH46:BH52" si="131">BC46+BE46+BG46</f>
        <v>0</v>
      </c>
      <c r="BI46" s="470">
        <f t="shared" ref="BI46:BI52" si="132">T46+AA46+AH46+AO46+AV46+BC46</f>
        <v>0</v>
      </c>
      <c r="BJ46" s="470">
        <f t="shared" ref="BJ46:BJ52" si="133">V46+AC46+AJ46+AQ46+AX46+BE46</f>
        <v>0</v>
      </c>
      <c r="BK46" s="470">
        <f t="shared" ref="BK46:BK52" si="134">X46+AE46+AL46+AS46+AZ46+BG46</f>
        <v>0</v>
      </c>
      <c r="BL46" s="297">
        <f t="shared" ref="BL46:BL52" si="135">SUM(BI46:BK46)</f>
        <v>0</v>
      </c>
    </row>
    <row r="47" spans="1:64" s="50" customFormat="1" ht="15" customHeight="1">
      <c r="A47" s="72"/>
      <c r="B47" s="72"/>
      <c r="C47" s="104"/>
      <c r="D47" s="68">
        <f t="shared" si="107"/>
        <v>0</v>
      </c>
      <c r="E47" s="615" t="str">
        <f t="shared" si="107"/>
        <v>Select E-Class</v>
      </c>
      <c r="F47" s="615"/>
      <c r="G47" s="615"/>
      <c r="H47" s="615"/>
      <c r="I47" s="615"/>
      <c r="J47" s="615"/>
      <c r="K47" s="615"/>
      <c r="L47" s="615"/>
      <c r="M47" s="615"/>
      <c r="N47" s="615"/>
      <c r="O47" s="616"/>
      <c r="P47" s="135"/>
      <c r="Q47" s="136">
        <f t="shared" si="108"/>
        <v>0</v>
      </c>
      <c r="R47" s="65"/>
      <c r="S47" s="137"/>
      <c r="T47" s="115">
        <f t="shared" si="109"/>
        <v>0</v>
      </c>
      <c r="U47" s="137"/>
      <c r="V47" s="115">
        <f t="shared" si="110"/>
        <v>0</v>
      </c>
      <c r="W47" s="137"/>
      <c r="X47" s="115">
        <f t="shared" si="111"/>
        <v>0</v>
      </c>
      <c r="Y47" s="274">
        <f t="shared" si="112"/>
        <v>0</v>
      </c>
      <c r="Z47" s="304"/>
      <c r="AA47" s="276">
        <f t="shared" si="113"/>
        <v>0</v>
      </c>
      <c r="AB47" s="304"/>
      <c r="AC47" s="276">
        <f t="shared" si="114"/>
        <v>0</v>
      </c>
      <c r="AD47" s="304"/>
      <c r="AE47" s="276">
        <f t="shared" si="115"/>
        <v>0</v>
      </c>
      <c r="AF47" s="277">
        <f t="shared" si="116"/>
        <v>0</v>
      </c>
      <c r="AG47" s="305"/>
      <c r="AH47" s="279">
        <f t="shared" si="117"/>
        <v>0</v>
      </c>
      <c r="AI47" s="305"/>
      <c r="AJ47" s="279">
        <f t="shared" si="118"/>
        <v>0</v>
      </c>
      <c r="AK47" s="305"/>
      <c r="AL47" s="279">
        <f t="shared" si="119"/>
        <v>0</v>
      </c>
      <c r="AM47" s="280">
        <f t="shared" ref="AM47:AM52" si="136">SUM(AH47+AJ47+AL47)</f>
        <v>0</v>
      </c>
      <c r="AN47" s="308"/>
      <c r="AO47" s="288">
        <f t="shared" si="120"/>
        <v>0</v>
      </c>
      <c r="AP47" s="308"/>
      <c r="AQ47" s="288">
        <f t="shared" si="121"/>
        <v>0</v>
      </c>
      <c r="AR47" s="308"/>
      <c r="AS47" s="288">
        <f t="shared" si="122"/>
        <v>0</v>
      </c>
      <c r="AT47" s="289">
        <f t="shared" si="123"/>
        <v>0</v>
      </c>
      <c r="AU47" s="309"/>
      <c r="AV47" s="291">
        <f t="shared" si="124"/>
        <v>0</v>
      </c>
      <c r="AW47" s="309"/>
      <c r="AX47" s="291">
        <f t="shared" si="125"/>
        <v>0</v>
      </c>
      <c r="AY47" s="309"/>
      <c r="AZ47" s="291">
        <f t="shared" si="126"/>
        <v>0</v>
      </c>
      <c r="BA47" s="292">
        <f t="shared" si="127"/>
        <v>0</v>
      </c>
      <c r="BB47" s="310"/>
      <c r="BC47" s="294">
        <f t="shared" si="128"/>
        <v>0</v>
      </c>
      <c r="BD47" s="310"/>
      <c r="BE47" s="294">
        <f t="shared" si="129"/>
        <v>0</v>
      </c>
      <c r="BF47" s="310"/>
      <c r="BG47" s="294">
        <f t="shared" si="130"/>
        <v>0</v>
      </c>
      <c r="BH47" s="295">
        <f t="shared" si="131"/>
        <v>0</v>
      </c>
      <c r="BI47" s="470">
        <f t="shared" si="132"/>
        <v>0</v>
      </c>
      <c r="BJ47" s="470">
        <f t="shared" si="133"/>
        <v>0</v>
      </c>
      <c r="BK47" s="470">
        <f t="shared" si="134"/>
        <v>0</v>
      </c>
      <c r="BL47" s="297">
        <f t="shared" si="135"/>
        <v>0</v>
      </c>
    </row>
    <row r="48" spans="1:64" s="50" customFormat="1" ht="15" customHeight="1">
      <c r="A48" s="72"/>
      <c r="B48" s="72"/>
      <c r="C48" s="104"/>
      <c r="D48" s="68">
        <f t="shared" si="107"/>
        <v>0</v>
      </c>
      <c r="E48" s="615" t="str">
        <f t="shared" si="107"/>
        <v>Select E-Class</v>
      </c>
      <c r="F48" s="616"/>
      <c r="G48" s="616"/>
      <c r="H48" s="616"/>
      <c r="I48" s="616"/>
      <c r="J48" s="616"/>
      <c r="K48" s="616"/>
      <c r="L48" s="616"/>
      <c r="M48" s="616"/>
      <c r="N48" s="616"/>
      <c r="O48" s="616"/>
      <c r="P48" s="135"/>
      <c r="Q48" s="136">
        <f t="shared" si="108"/>
        <v>0</v>
      </c>
      <c r="R48" s="65"/>
      <c r="S48" s="137"/>
      <c r="T48" s="115">
        <f t="shared" si="109"/>
        <v>0</v>
      </c>
      <c r="U48" s="137"/>
      <c r="V48" s="115">
        <f t="shared" si="110"/>
        <v>0</v>
      </c>
      <c r="W48" s="137"/>
      <c r="X48" s="115">
        <f t="shared" si="111"/>
        <v>0</v>
      </c>
      <c r="Y48" s="274">
        <f t="shared" si="112"/>
        <v>0</v>
      </c>
      <c r="Z48" s="304"/>
      <c r="AA48" s="276">
        <f t="shared" si="113"/>
        <v>0</v>
      </c>
      <c r="AB48" s="304"/>
      <c r="AC48" s="276">
        <f t="shared" si="114"/>
        <v>0</v>
      </c>
      <c r="AD48" s="304"/>
      <c r="AE48" s="276">
        <f t="shared" si="115"/>
        <v>0</v>
      </c>
      <c r="AF48" s="277">
        <f t="shared" si="116"/>
        <v>0</v>
      </c>
      <c r="AG48" s="305"/>
      <c r="AH48" s="279">
        <f t="shared" si="117"/>
        <v>0</v>
      </c>
      <c r="AI48" s="305"/>
      <c r="AJ48" s="279">
        <f t="shared" si="118"/>
        <v>0</v>
      </c>
      <c r="AK48" s="305"/>
      <c r="AL48" s="279">
        <f t="shared" si="119"/>
        <v>0</v>
      </c>
      <c r="AM48" s="280">
        <f t="shared" si="136"/>
        <v>0</v>
      </c>
      <c r="AN48" s="308"/>
      <c r="AO48" s="288">
        <f t="shared" si="120"/>
        <v>0</v>
      </c>
      <c r="AP48" s="308"/>
      <c r="AQ48" s="288">
        <f t="shared" si="121"/>
        <v>0</v>
      </c>
      <c r="AR48" s="308"/>
      <c r="AS48" s="288">
        <f t="shared" si="122"/>
        <v>0</v>
      </c>
      <c r="AT48" s="289">
        <f t="shared" si="123"/>
        <v>0</v>
      </c>
      <c r="AU48" s="309"/>
      <c r="AV48" s="291">
        <f t="shared" si="124"/>
        <v>0</v>
      </c>
      <c r="AW48" s="309"/>
      <c r="AX48" s="291">
        <f t="shared" si="125"/>
        <v>0</v>
      </c>
      <c r="AY48" s="309"/>
      <c r="AZ48" s="291">
        <f t="shared" si="126"/>
        <v>0</v>
      </c>
      <c r="BA48" s="292">
        <f t="shared" si="127"/>
        <v>0</v>
      </c>
      <c r="BB48" s="310"/>
      <c r="BC48" s="294">
        <f t="shared" si="128"/>
        <v>0</v>
      </c>
      <c r="BD48" s="310"/>
      <c r="BE48" s="294">
        <f t="shared" si="129"/>
        <v>0</v>
      </c>
      <c r="BF48" s="310"/>
      <c r="BG48" s="294">
        <f t="shared" si="130"/>
        <v>0</v>
      </c>
      <c r="BH48" s="295">
        <f t="shared" si="131"/>
        <v>0</v>
      </c>
      <c r="BI48" s="470">
        <f t="shared" si="132"/>
        <v>0</v>
      </c>
      <c r="BJ48" s="470">
        <f t="shared" si="133"/>
        <v>0</v>
      </c>
      <c r="BK48" s="470">
        <f t="shared" si="134"/>
        <v>0</v>
      </c>
      <c r="BL48" s="297">
        <f t="shared" si="135"/>
        <v>0</v>
      </c>
    </row>
    <row r="49" spans="1:64" s="50" customFormat="1" ht="15" customHeight="1">
      <c r="A49" s="72"/>
      <c r="B49" s="72"/>
      <c r="C49" s="104"/>
      <c r="D49" s="68">
        <f t="shared" si="107"/>
        <v>0</v>
      </c>
      <c r="E49" s="615" t="str">
        <f t="shared" si="107"/>
        <v>Select E-Class</v>
      </c>
      <c r="F49" s="616"/>
      <c r="G49" s="616"/>
      <c r="H49" s="616"/>
      <c r="I49" s="616"/>
      <c r="J49" s="616"/>
      <c r="K49" s="616"/>
      <c r="L49" s="616"/>
      <c r="M49" s="616"/>
      <c r="N49" s="616"/>
      <c r="O49" s="616"/>
      <c r="P49" s="135"/>
      <c r="Q49" s="136">
        <f t="shared" si="108"/>
        <v>0</v>
      </c>
      <c r="R49" s="65"/>
      <c r="S49" s="137"/>
      <c r="T49" s="115">
        <f t="shared" si="109"/>
        <v>0</v>
      </c>
      <c r="U49" s="137"/>
      <c r="V49" s="115">
        <f t="shared" si="110"/>
        <v>0</v>
      </c>
      <c r="W49" s="143"/>
      <c r="X49" s="115">
        <f t="shared" si="111"/>
        <v>0</v>
      </c>
      <c r="Y49" s="274">
        <f t="shared" si="112"/>
        <v>0</v>
      </c>
      <c r="Z49" s="304"/>
      <c r="AA49" s="276">
        <f t="shared" si="113"/>
        <v>0</v>
      </c>
      <c r="AB49" s="304"/>
      <c r="AC49" s="276">
        <f t="shared" si="114"/>
        <v>0</v>
      </c>
      <c r="AD49" s="315"/>
      <c r="AE49" s="276">
        <f t="shared" si="115"/>
        <v>0</v>
      </c>
      <c r="AF49" s="277">
        <f t="shared" si="116"/>
        <v>0</v>
      </c>
      <c r="AG49" s="305"/>
      <c r="AH49" s="279">
        <f t="shared" si="117"/>
        <v>0</v>
      </c>
      <c r="AI49" s="305"/>
      <c r="AJ49" s="279">
        <f t="shared" si="118"/>
        <v>0</v>
      </c>
      <c r="AK49" s="316"/>
      <c r="AL49" s="279">
        <f t="shared" si="119"/>
        <v>0</v>
      </c>
      <c r="AM49" s="280">
        <f t="shared" si="136"/>
        <v>0</v>
      </c>
      <c r="AN49" s="308"/>
      <c r="AO49" s="288">
        <f t="shared" si="120"/>
        <v>0</v>
      </c>
      <c r="AP49" s="308"/>
      <c r="AQ49" s="288">
        <f t="shared" si="121"/>
        <v>0</v>
      </c>
      <c r="AR49" s="319"/>
      <c r="AS49" s="288">
        <f t="shared" si="122"/>
        <v>0</v>
      </c>
      <c r="AT49" s="289">
        <f t="shared" si="123"/>
        <v>0</v>
      </c>
      <c r="AU49" s="309"/>
      <c r="AV49" s="291">
        <f t="shared" si="124"/>
        <v>0</v>
      </c>
      <c r="AW49" s="309"/>
      <c r="AX49" s="291">
        <f t="shared" si="125"/>
        <v>0</v>
      </c>
      <c r="AY49" s="320"/>
      <c r="AZ49" s="291">
        <f t="shared" si="126"/>
        <v>0</v>
      </c>
      <c r="BA49" s="292">
        <f t="shared" si="127"/>
        <v>0</v>
      </c>
      <c r="BB49" s="310"/>
      <c r="BC49" s="294">
        <f t="shared" si="128"/>
        <v>0</v>
      </c>
      <c r="BD49" s="310"/>
      <c r="BE49" s="294">
        <f t="shared" si="129"/>
        <v>0</v>
      </c>
      <c r="BF49" s="321"/>
      <c r="BG49" s="294">
        <f t="shared" si="130"/>
        <v>0</v>
      </c>
      <c r="BH49" s="295">
        <f t="shared" si="131"/>
        <v>0</v>
      </c>
      <c r="BI49" s="470">
        <f t="shared" si="132"/>
        <v>0</v>
      </c>
      <c r="BJ49" s="470">
        <f t="shared" si="133"/>
        <v>0</v>
      </c>
      <c r="BK49" s="470">
        <f t="shared" si="134"/>
        <v>0</v>
      </c>
      <c r="BL49" s="297">
        <f t="shared" si="135"/>
        <v>0</v>
      </c>
    </row>
    <row r="50" spans="1:64" s="50" customFormat="1" ht="15" customHeight="1">
      <c r="A50" s="72"/>
      <c r="B50" s="72"/>
      <c r="C50" s="104"/>
      <c r="D50" s="68">
        <f t="shared" si="107"/>
        <v>0</v>
      </c>
      <c r="E50" s="615" t="str">
        <f t="shared" si="107"/>
        <v>Select E-Class</v>
      </c>
      <c r="F50" s="616"/>
      <c r="G50" s="616"/>
      <c r="H50" s="616"/>
      <c r="I50" s="616"/>
      <c r="J50" s="616"/>
      <c r="K50" s="616"/>
      <c r="L50" s="616"/>
      <c r="M50" s="616"/>
      <c r="N50" s="616"/>
      <c r="O50" s="616"/>
      <c r="P50" s="135"/>
      <c r="Q50" s="136">
        <f t="shared" si="108"/>
        <v>0</v>
      </c>
      <c r="R50" s="65"/>
      <c r="S50" s="137"/>
      <c r="T50" s="115">
        <f t="shared" si="109"/>
        <v>0</v>
      </c>
      <c r="U50" s="137"/>
      <c r="V50" s="115">
        <f t="shared" si="110"/>
        <v>0</v>
      </c>
      <c r="W50" s="137"/>
      <c r="X50" s="115">
        <f t="shared" si="111"/>
        <v>0</v>
      </c>
      <c r="Y50" s="274">
        <f t="shared" si="112"/>
        <v>0</v>
      </c>
      <c r="Z50" s="304"/>
      <c r="AA50" s="276">
        <f t="shared" si="113"/>
        <v>0</v>
      </c>
      <c r="AB50" s="304"/>
      <c r="AC50" s="276">
        <f t="shared" si="114"/>
        <v>0</v>
      </c>
      <c r="AD50" s="304"/>
      <c r="AE50" s="276">
        <f t="shared" si="115"/>
        <v>0</v>
      </c>
      <c r="AF50" s="277">
        <f t="shared" si="116"/>
        <v>0</v>
      </c>
      <c r="AG50" s="305"/>
      <c r="AH50" s="279">
        <f t="shared" si="117"/>
        <v>0</v>
      </c>
      <c r="AI50" s="305"/>
      <c r="AJ50" s="279">
        <f t="shared" si="118"/>
        <v>0</v>
      </c>
      <c r="AK50" s="305"/>
      <c r="AL50" s="279">
        <f t="shared" si="119"/>
        <v>0</v>
      </c>
      <c r="AM50" s="280">
        <f t="shared" si="136"/>
        <v>0</v>
      </c>
      <c r="AN50" s="308"/>
      <c r="AO50" s="288">
        <f t="shared" si="120"/>
        <v>0</v>
      </c>
      <c r="AP50" s="308"/>
      <c r="AQ50" s="288">
        <f t="shared" si="121"/>
        <v>0</v>
      </c>
      <c r="AR50" s="308"/>
      <c r="AS50" s="288">
        <f t="shared" si="122"/>
        <v>0</v>
      </c>
      <c r="AT50" s="289">
        <f t="shared" si="123"/>
        <v>0</v>
      </c>
      <c r="AU50" s="309"/>
      <c r="AV50" s="291">
        <f t="shared" si="124"/>
        <v>0</v>
      </c>
      <c r="AW50" s="309"/>
      <c r="AX50" s="291">
        <f t="shared" si="125"/>
        <v>0</v>
      </c>
      <c r="AY50" s="309"/>
      <c r="AZ50" s="291">
        <f t="shared" si="126"/>
        <v>0</v>
      </c>
      <c r="BA50" s="292">
        <f t="shared" si="127"/>
        <v>0</v>
      </c>
      <c r="BB50" s="310"/>
      <c r="BC50" s="294">
        <f t="shared" si="128"/>
        <v>0</v>
      </c>
      <c r="BD50" s="310"/>
      <c r="BE50" s="294">
        <f t="shared" si="129"/>
        <v>0</v>
      </c>
      <c r="BF50" s="310"/>
      <c r="BG50" s="294">
        <f t="shared" si="130"/>
        <v>0</v>
      </c>
      <c r="BH50" s="295">
        <f t="shared" si="131"/>
        <v>0</v>
      </c>
      <c r="BI50" s="470">
        <f t="shared" si="132"/>
        <v>0</v>
      </c>
      <c r="BJ50" s="470">
        <f t="shared" si="133"/>
        <v>0</v>
      </c>
      <c r="BK50" s="470">
        <f t="shared" si="134"/>
        <v>0</v>
      </c>
      <c r="BL50" s="297">
        <f t="shared" si="135"/>
        <v>0</v>
      </c>
    </row>
    <row r="51" spans="1:64" s="50" customFormat="1" ht="15" customHeight="1">
      <c r="A51" s="72"/>
      <c r="B51" s="72"/>
      <c r="C51" s="104"/>
      <c r="D51" s="68" t="str">
        <f t="shared" si="107"/>
        <v>Post Doc (≤ 3 Years)</v>
      </c>
      <c r="E51" s="615" t="str">
        <f t="shared" si="107"/>
        <v>FN - Faculty (Non-Union, 9 mo.)</v>
      </c>
      <c r="F51" s="616"/>
      <c r="G51" s="616"/>
      <c r="H51" s="616"/>
      <c r="I51" s="616"/>
      <c r="J51" s="616"/>
      <c r="K51" s="616"/>
      <c r="L51" s="616"/>
      <c r="M51" s="616"/>
      <c r="N51" s="616"/>
      <c r="O51" s="616"/>
      <c r="P51" s="135"/>
      <c r="Q51" s="136">
        <f t="shared" si="108"/>
        <v>0.28799999999999998</v>
      </c>
      <c r="R51" s="65"/>
      <c r="S51" s="137"/>
      <c r="T51" s="115">
        <f t="shared" si="109"/>
        <v>0</v>
      </c>
      <c r="U51" s="137"/>
      <c r="V51" s="115">
        <f t="shared" si="110"/>
        <v>0</v>
      </c>
      <c r="W51" s="137"/>
      <c r="X51" s="115">
        <f t="shared" si="111"/>
        <v>0</v>
      </c>
      <c r="Y51" s="274">
        <f t="shared" si="112"/>
        <v>0</v>
      </c>
      <c r="Z51" s="304"/>
      <c r="AA51" s="276">
        <f t="shared" si="113"/>
        <v>0</v>
      </c>
      <c r="AB51" s="304"/>
      <c r="AC51" s="276">
        <f t="shared" si="114"/>
        <v>0</v>
      </c>
      <c r="AD51" s="304"/>
      <c r="AE51" s="276">
        <f t="shared" si="115"/>
        <v>0</v>
      </c>
      <c r="AF51" s="277">
        <f t="shared" si="116"/>
        <v>0</v>
      </c>
      <c r="AG51" s="305"/>
      <c r="AH51" s="279">
        <f t="shared" si="117"/>
        <v>0</v>
      </c>
      <c r="AI51" s="305"/>
      <c r="AJ51" s="279">
        <f t="shared" si="118"/>
        <v>0</v>
      </c>
      <c r="AK51" s="305"/>
      <c r="AL51" s="279">
        <f t="shared" si="119"/>
        <v>0</v>
      </c>
      <c r="AM51" s="280">
        <f t="shared" si="136"/>
        <v>0</v>
      </c>
      <c r="AN51" s="308"/>
      <c r="AO51" s="288">
        <f t="shared" si="120"/>
        <v>0</v>
      </c>
      <c r="AP51" s="308"/>
      <c r="AQ51" s="288">
        <f t="shared" si="121"/>
        <v>0</v>
      </c>
      <c r="AR51" s="308"/>
      <c r="AS51" s="288">
        <f t="shared" si="122"/>
        <v>0</v>
      </c>
      <c r="AT51" s="289">
        <f t="shared" si="123"/>
        <v>0</v>
      </c>
      <c r="AU51" s="309"/>
      <c r="AV51" s="291">
        <f t="shared" si="124"/>
        <v>0</v>
      </c>
      <c r="AW51" s="309"/>
      <c r="AX51" s="291">
        <f t="shared" si="125"/>
        <v>0</v>
      </c>
      <c r="AY51" s="309"/>
      <c r="AZ51" s="291">
        <f t="shared" si="126"/>
        <v>0</v>
      </c>
      <c r="BA51" s="292">
        <f t="shared" si="127"/>
        <v>0</v>
      </c>
      <c r="BB51" s="310"/>
      <c r="BC51" s="294">
        <f t="shared" si="128"/>
        <v>0</v>
      </c>
      <c r="BD51" s="310"/>
      <c r="BE51" s="294">
        <f t="shared" si="129"/>
        <v>0</v>
      </c>
      <c r="BF51" s="310"/>
      <c r="BG51" s="294">
        <f t="shared" si="130"/>
        <v>0</v>
      </c>
      <c r="BH51" s="295">
        <f t="shared" si="131"/>
        <v>0</v>
      </c>
      <c r="BI51" s="470">
        <f t="shared" si="132"/>
        <v>0</v>
      </c>
      <c r="BJ51" s="470">
        <f t="shared" si="133"/>
        <v>0</v>
      </c>
      <c r="BK51" s="470">
        <f t="shared" si="134"/>
        <v>0</v>
      </c>
      <c r="BL51" s="297">
        <f t="shared" si="135"/>
        <v>0</v>
      </c>
    </row>
    <row r="52" spans="1:64" s="50" customFormat="1" ht="15" customHeight="1">
      <c r="A52" s="72"/>
      <c r="B52" s="72"/>
      <c r="C52" s="104"/>
      <c r="D52" s="68" t="str">
        <f t="shared" si="107"/>
        <v>Post Doc (≥ 4 Years)</v>
      </c>
      <c r="E52" s="615" t="str">
        <f t="shared" si="107"/>
        <v>F9 - Faculty (UNAC)</v>
      </c>
      <c r="F52" s="616"/>
      <c r="G52" s="616"/>
      <c r="H52" s="616"/>
      <c r="I52" s="616"/>
      <c r="J52" s="616"/>
      <c r="K52" s="616"/>
      <c r="L52" s="616"/>
      <c r="M52" s="616"/>
      <c r="N52" s="616"/>
      <c r="O52" s="616"/>
      <c r="P52" s="135"/>
      <c r="Q52" s="136">
        <f t="shared" si="108"/>
        <v>0.30499999999999999</v>
      </c>
      <c r="R52" s="65"/>
      <c r="S52" s="137"/>
      <c r="T52" s="115">
        <f t="shared" si="109"/>
        <v>0</v>
      </c>
      <c r="U52" s="137"/>
      <c r="V52" s="115">
        <f t="shared" si="110"/>
        <v>0</v>
      </c>
      <c r="W52" s="137"/>
      <c r="X52" s="115">
        <f t="shared" si="111"/>
        <v>0</v>
      </c>
      <c r="Y52" s="274">
        <f t="shared" si="112"/>
        <v>0</v>
      </c>
      <c r="Z52" s="304"/>
      <c r="AA52" s="276">
        <f t="shared" si="113"/>
        <v>0</v>
      </c>
      <c r="AB52" s="304"/>
      <c r="AC52" s="276">
        <f t="shared" si="114"/>
        <v>0</v>
      </c>
      <c r="AD52" s="304"/>
      <c r="AE52" s="276">
        <f t="shared" si="115"/>
        <v>0</v>
      </c>
      <c r="AF52" s="277">
        <f t="shared" si="116"/>
        <v>0</v>
      </c>
      <c r="AG52" s="305"/>
      <c r="AH52" s="279">
        <f t="shared" si="117"/>
        <v>0</v>
      </c>
      <c r="AI52" s="305"/>
      <c r="AJ52" s="279">
        <f t="shared" si="118"/>
        <v>0</v>
      </c>
      <c r="AK52" s="305"/>
      <c r="AL52" s="279">
        <f t="shared" si="119"/>
        <v>0</v>
      </c>
      <c r="AM52" s="280">
        <f t="shared" si="136"/>
        <v>0</v>
      </c>
      <c r="AN52" s="308"/>
      <c r="AO52" s="288">
        <f t="shared" si="120"/>
        <v>0</v>
      </c>
      <c r="AP52" s="308"/>
      <c r="AQ52" s="288">
        <f t="shared" si="121"/>
        <v>0</v>
      </c>
      <c r="AR52" s="308"/>
      <c r="AS52" s="288">
        <f t="shared" si="122"/>
        <v>0</v>
      </c>
      <c r="AT52" s="289">
        <f t="shared" si="123"/>
        <v>0</v>
      </c>
      <c r="AU52" s="309"/>
      <c r="AV52" s="291">
        <f t="shared" si="124"/>
        <v>0</v>
      </c>
      <c r="AW52" s="309"/>
      <c r="AX52" s="291">
        <f t="shared" si="125"/>
        <v>0</v>
      </c>
      <c r="AY52" s="309"/>
      <c r="AZ52" s="291">
        <f t="shared" si="126"/>
        <v>0</v>
      </c>
      <c r="BA52" s="292">
        <f t="shared" si="127"/>
        <v>0</v>
      </c>
      <c r="BB52" s="310"/>
      <c r="BC52" s="294">
        <f t="shared" si="128"/>
        <v>0</v>
      </c>
      <c r="BD52" s="310"/>
      <c r="BE52" s="294">
        <f t="shared" si="129"/>
        <v>0</v>
      </c>
      <c r="BF52" s="310"/>
      <c r="BG52" s="294">
        <f t="shared" si="130"/>
        <v>0</v>
      </c>
      <c r="BH52" s="295">
        <f t="shared" si="131"/>
        <v>0</v>
      </c>
      <c r="BI52" s="470">
        <f t="shared" si="132"/>
        <v>0</v>
      </c>
      <c r="BJ52" s="470">
        <f t="shared" si="133"/>
        <v>0</v>
      </c>
      <c r="BK52" s="470">
        <f t="shared" si="134"/>
        <v>0</v>
      </c>
      <c r="BL52" s="297">
        <f t="shared" si="135"/>
        <v>0</v>
      </c>
    </row>
    <row r="53" spans="1:64" s="50" customFormat="1" ht="15" customHeight="1">
      <c r="A53" s="72"/>
      <c r="B53" s="72"/>
      <c r="C53" s="104" t="s">
        <v>47</v>
      </c>
      <c r="D53" s="64"/>
      <c r="E53" s="564"/>
      <c r="F53" s="564"/>
      <c r="G53" s="564"/>
      <c r="H53" s="564"/>
      <c r="I53" s="564"/>
      <c r="J53" s="564"/>
      <c r="K53" s="564"/>
      <c r="L53" s="564"/>
      <c r="M53" s="564"/>
      <c r="N53" s="564"/>
      <c r="O53" s="602"/>
      <c r="P53" s="135"/>
      <c r="Q53" s="144"/>
      <c r="R53" s="65"/>
      <c r="S53" s="140"/>
      <c r="T53" s="141"/>
      <c r="U53" s="145"/>
      <c r="V53" s="141"/>
      <c r="W53" s="145"/>
      <c r="X53" s="141"/>
      <c r="Y53" s="129"/>
      <c r="Z53" s="140"/>
      <c r="AA53" s="141"/>
      <c r="AB53" s="145"/>
      <c r="AC53" s="141"/>
      <c r="AD53" s="145"/>
      <c r="AE53" s="141"/>
      <c r="AF53" s="129"/>
      <c r="AG53" s="140"/>
      <c r="AH53" s="141"/>
      <c r="AI53" s="145"/>
      <c r="AJ53" s="141"/>
      <c r="AK53" s="145"/>
      <c r="AL53" s="141"/>
      <c r="AM53" s="129"/>
      <c r="AN53" s="140"/>
      <c r="AO53" s="141"/>
      <c r="AP53" s="145"/>
      <c r="AQ53" s="141"/>
      <c r="AR53" s="145"/>
      <c r="AS53" s="141"/>
      <c r="AT53" s="129"/>
      <c r="AU53" s="140"/>
      <c r="AV53" s="141"/>
      <c r="AW53" s="145"/>
      <c r="AX53" s="141"/>
      <c r="AY53" s="145"/>
      <c r="AZ53" s="141"/>
      <c r="BA53" s="129"/>
      <c r="BB53" s="140"/>
      <c r="BC53" s="141"/>
      <c r="BD53" s="145"/>
      <c r="BE53" s="141"/>
      <c r="BF53" s="145"/>
      <c r="BG53" s="141"/>
      <c r="BH53" s="129"/>
      <c r="BI53" s="313"/>
      <c r="BJ53" s="313"/>
      <c r="BK53" s="313"/>
      <c r="BL53" s="314"/>
    </row>
    <row r="54" spans="1:64" s="50" customFormat="1" ht="15" customHeight="1">
      <c r="A54" s="72"/>
      <c r="B54" s="72"/>
      <c r="C54" s="104"/>
      <c r="D54" s="68" t="str">
        <f t="shared" ref="D54:E57" si="137">D30</f>
        <v>Select Level from List</v>
      </c>
      <c r="E54" s="615" t="str">
        <f t="shared" si="137"/>
        <v>Select E-Class</v>
      </c>
      <c r="F54" s="615"/>
      <c r="G54" s="615"/>
      <c r="H54" s="615"/>
      <c r="I54" s="615"/>
      <c r="J54" s="615"/>
      <c r="K54" s="615"/>
      <c r="L54" s="615"/>
      <c r="M54" s="615"/>
      <c r="N54" s="615"/>
      <c r="O54" s="616"/>
      <c r="P54" s="135"/>
      <c r="Q54" s="136">
        <f t="shared" ref="Q54:Q57" si="138">VLOOKUP(E54,Leave_Benefits,3,0)</f>
        <v>0</v>
      </c>
      <c r="R54" s="65"/>
      <c r="S54" s="137"/>
      <c r="T54" s="115">
        <f>(T30)*$Q54</f>
        <v>0</v>
      </c>
      <c r="U54" s="137"/>
      <c r="V54" s="115">
        <f>(V30)*$Q54</f>
        <v>0</v>
      </c>
      <c r="W54" s="137"/>
      <c r="X54" s="115">
        <f>(X30)*$Q54</f>
        <v>0</v>
      </c>
      <c r="Y54" s="274">
        <f t="shared" ref="Y54:Y59" si="139">T54+V54+X54</f>
        <v>0</v>
      </c>
      <c r="Z54" s="304"/>
      <c r="AA54" s="276">
        <f>(AA30)*$Q54</f>
        <v>0</v>
      </c>
      <c r="AB54" s="304"/>
      <c r="AC54" s="276">
        <f>(AC30)*$Q54</f>
        <v>0</v>
      </c>
      <c r="AD54" s="304"/>
      <c r="AE54" s="276">
        <f>(AE30)*$Q54</f>
        <v>0</v>
      </c>
      <c r="AF54" s="277">
        <f t="shared" ref="AF54:AF59" si="140">SUM(AA54+AC54+AE54)</f>
        <v>0</v>
      </c>
      <c r="AG54" s="305"/>
      <c r="AH54" s="279">
        <f>(AH30)*$Q54</f>
        <v>0</v>
      </c>
      <c r="AI54" s="305"/>
      <c r="AJ54" s="279">
        <f>(AJ30)*$Q54</f>
        <v>0</v>
      </c>
      <c r="AK54" s="305"/>
      <c r="AL54" s="279">
        <f>(AL30)*$Q54</f>
        <v>0</v>
      </c>
      <c r="AM54" s="280">
        <f t="shared" ref="AM54:AM59" si="141">SUM(AH54+AJ54+AL54)</f>
        <v>0</v>
      </c>
      <c r="AN54" s="308"/>
      <c r="AO54" s="288">
        <f>(AO30)*$Q54</f>
        <v>0</v>
      </c>
      <c r="AP54" s="308"/>
      <c r="AQ54" s="288">
        <f>(AQ30)*$Q54</f>
        <v>0</v>
      </c>
      <c r="AR54" s="308"/>
      <c r="AS54" s="288">
        <f>(AS30)*$Q54</f>
        <v>0</v>
      </c>
      <c r="AT54" s="289">
        <f t="shared" si="123"/>
        <v>0</v>
      </c>
      <c r="AU54" s="309"/>
      <c r="AV54" s="291">
        <f>(AV30)*$Q54</f>
        <v>0</v>
      </c>
      <c r="AW54" s="309"/>
      <c r="AX54" s="291">
        <f>(AX30)*$Q54</f>
        <v>0</v>
      </c>
      <c r="AY54" s="309"/>
      <c r="AZ54" s="291">
        <f>(AZ30)*$Q54</f>
        <v>0</v>
      </c>
      <c r="BA54" s="292">
        <f t="shared" ref="BA54:BA59" si="142">AV54+AX54+AZ54</f>
        <v>0</v>
      </c>
      <c r="BB54" s="310"/>
      <c r="BC54" s="294">
        <f>(BC30)*$Q54</f>
        <v>0</v>
      </c>
      <c r="BD54" s="310"/>
      <c r="BE54" s="294">
        <f>(BE30)*$Q54</f>
        <v>0</v>
      </c>
      <c r="BF54" s="310"/>
      <c r="BG54" s="294">
        <f>(BG30)*$Q54</f>
        <v>0</v>
      </c>
      <c r="BH54" s="295">
        <f t="shared" ref="BH54:BH59" si="143">BC54+BE54+BG54</f>
        <v>0</v>
      </c>
      <c r="BI54" s="470">
        <f t="shared" ref="BI54:BI59" si="144">T54+AA54+AH54+AO54+AV54+BC54</f>
        <v>0</v>
      </c>
      <c r="BJ54" s="470">
        <f t="shared" ref="BJ54:BJ59" si="145">V54+AC54+AJ54+AQ54+AX54+BE54</f>
        <v>0</v>
      </c>
      <c r="BK54" s="470">
        <f t="shared" ref="BK54:BK59" si="146">X54+AE54+AL54+AS54+AZ54+BG54</f>
        <v>0</v>
      </c>
      <c r="BL54" s="297">
        <f t="shared" ref="BL54:BL59" si="147">SUM(BI54:BK54)</f>
        <v>0</v>
      </c>
    </row>
    <row r="55" spans="1:64" s="50" customFormat="1" ht="15" customHeight="1">
      <c r="A55" s="72"/>
      <c r="B55" s="72"/>
      <c r="C55" s="104"/>
      <c r="D55" s="68" t="str">
        <f t="shared" si="137"/>
        <v>Select Level from List</v>
      </c>
      <c r="E55" s="630" t="str">
        <f t="shared" si="137"/>
        <v>Select E-Class</v>
      </c>
      <c r="F55" s="630"/>
      <c r="G55" s="630"/>
      <c r="H55" s="630"/>
      <c r="I55" s="630"/>
      <c r="J55" s="630"/>
      <c r="K55" s="630"/>
      <c r="L55" s="630"/>
      <c r="M55" s="630"/>
      <c r="N55" s="630"/>
      <c r="O55" s="616"/>
      <c r="P55" s="135"/>
      <c r="Q55" s="136">
        <f t="shared" si="138"/>
        <v>0</v>
      </c>
      <c r="R55" s="65"/>
      <c r="S55" s="137"/>
      <c r="T55" s="115">
        <f>(T31)*$Q55</f>
        <v>0</v>
      </c>
      <c r="U55" s="137"/>
      <c r="V55" s="115">
        <f>(V31)*$Q55</f>
        <v>0</v>
      </c>
      <c r="W55" s="137"/>
      <c r="X55" s="115">
        <f>(X31)*$Q55</f>
        <v>0</v>
      </c>
      <c r="Y55" s="274">
        <f t="shared" si="139"/>
        <v>0</v>
      </c>
      <c r="Z55" s="304"/>
      <c r="AA55" s="276">
        <f>(AA31)*$Q55</f>
        <v>0</v>
      </c>
      <c r="AB55" s="304"/>
      <c r="AC55" s="276">
        <f>(AC31)*$Q55</f>
        <v>0</v>
      </c>
      <c r="AD55" s="304"/>
      <c r="AE55" s="276">
        <f>(AE31)*$Q55</f>
        <v>0</v>
      </c>
      <c r="AF55" s="277">
        <f t="shared" si="140"/>
        <v>0</v>
      </c>
      <c r="AG55" s="305"/>
      <c r="AH55" s="279">
        <f>(AH31)*$Q55</f>
        <v>0</v>
      </c>
      <c r="AI55" s="305"/>
      <c r="AJ55" s="279">
        <f>(AJ31)*$Q55</f>
        <v>0</v>
      </c>
      <c r="AK55" s="305"/>
      <c r="AL55" s="279">
        <f>(AL31)*$Q55</f>
        <v>0</v>
      </c>
      <c r="AM55" s="280">
        <f t="shared" si="141"/>
        <v>0</v>
      </c>
      <c r="AN55" s="308"/>
      <c r="AO55" s="288">
        <f>(AO31)*$Q55</f>
        <v>0</v>
      </c>
      <c r="AP55" s="308"/>
      <c r="AQ55" s="288">
        <f>(AQ31)*$Q55</f>
        <v>0</v>
      </c>
      <c r="AR55" s="308"/>
      <c r="AS55" s="288">
        <f>(AS31)*$Q55</f>
        <v>0</v>
      </c>
      <c r="AT55" s="289">
        <f t="shared" si="123"/>
        <v>0</v>
      </c>
      <c r="AU55" s="309"/>
      <c r="AV55" s="291">
        <f>(AV31)*$Q55</f>
        <v>0</v>
      </c>
      <c r="AW55" s="309"/>
      <c r="AX55" s="291">
        <f>(AX31)*$Q55</f>
        <v>0</v>
      </c>
      <c r="AY55" s="309"/>
      <c r="AZ55" s="291">
        <f>(AZ31)*$Q55</f>
        <v>0</v>
      </c>
      <c r="BA55" s="292">
        <f t="shared" si="142"/>
        <v>0</v>
      </c>
      <c r="BB55" s="310"/>
      <c r="BC55" s="294">
        <f>(BC31)*$Q55</f>
        <v>0</v>
      </c>
      <c r="BD55" s="310"/>
      <c r="BE55" s="294">
        <f>(BE31)*$Q55</f>
        <v>0</v>
      </c>
      <c r="BF55" s="310"/>
      <c r="BG55" s="294">
        <f>(BG31)*$Q55</f>
        <v>0</v>
      </c>
      <c r="BH55" s="295">
        <f t="shared" si="143"/>
        <v>0</v>
      </c>
      <c r="BI55" s="470">
        <f t="shared" si="144"/>
        <v>0</v>
      </c>
      <c r="BJ55" s="470">
        <f t="shared" si="145"/>
        <v>0</v>
      </c>
      <c r="BK55" s="470">
        <f t="shared" si="146"/>
        <v>0</v>
      </c>
      <c r="BL55" s="297">
        <f t="shared" si="147"/>
        <v>0</v>
      </c>
    </row>
    <row r="56" spans="1:64" s="50" customFormat="1" ht="15" customHeight="1">
      <c r="A56" s="72"/>
      <c r="B56" s="72"/>
      <c r="C56" s="104"/>
      <c r="D56" s="68" t="str">
        <f t="shared" si="137"/>
        <v>Select Level from List</v>
      </c>
      <c r="E56" s="630" t="str">
        <f t="shared" si="137"/>
        <v>Select E-Class</v>
      </c>
      <c r="F56" s="616"/>
      <c r="G56" s="616"/>
      <c r="H56" s="616"/>
      <c r="I56" s="616"/>
      <c r="J56" s="616"/>
      <c r="K56" s="616"/>
      <c r="L56" s="616"/>
      <c r="M56" s="616"/>
      <c r="N56" s="616"/>
      <c r="O56" s="616"/>
      <c r="P56" s="135"/>
      <c r="Q56" s="136">
        <f t="shared" si="138"/>
        <v>0</v>
      </c>
      <c r="R56" s="65"/>
      <c r="S56" s="137"/>
      <c r="T56" s="115">
        <f>(T32)*$Q56</f>
        <v>0</v>
      </c>
      <c r="U56" s="137"/>
      <c r="V56" s="115">
        <f>(V32)*$Q56</f>
        <v>0</v>
      </c>
      <c r="W56" s="137"/>
      <c r="X56" s="115">
        <f>(X32)*$Q56</f>
        <v>0</v>
      </c>
      <c r="Y56" s="274">
        <f t="shared" si="139"/>
        <v>0</v>
      </c>
      <c r="Z56" s="304"/>
      <c r="AA56" s="276">
        <f>(AA32)*$Q56</f>
        <v>0</v>
      </c>
      <c r="AB56" s="304"/>
      <c r="AC56" s="276">
        <f>(AC32)*$Q56</f>
        <v>0</v>
      </c>
      <c r="AD56" s="304"/>
      <c r="AE56" s="276">
        <f>(AE32)*$Q56</f>
        <v>0</v>
      </c>
      <c r="AF56" s="277">
        <f t="shared" si="140"/>
        <v>0</v>
      </c>
      <c r="AG56" s="305"/>
      <c r="AH56" s="279">
        <f>(AH32)*$Q56</f>
        <v>0</v>
      </c>
      <c r="AI56" s="305"/>
      <c r="AJ56" s="279">
        <f>(AJ32)*$Q56</f>
        <v>0</v>
      </c>
      <c r="AK56" s="305"/>
      <c r="AL56" s="279">
        <f>(AL32)*$Q56</f>
        <v>0</v>
      </c>
      <c r="AM56" s="280">
        <f t="shared" si="141"/>
        <v>0</v>
      </c>
      <c r="AN56" s="308"/>
      <c r="AO56" s="288">
        <f>(AO32)*$Q56</f>
        <v>0</v>
      </c>
      <c r="AP56" s="308"/>
      <c r="AQ56" s="288">
        <f>(AQ32)*$Q56</f>
        <v>0</v>
      </c>
      <c r="AR56" s="308"/>
      <c r="AS56" s="288">
        <f>(AS32)*$Q56</f>
        <v>0</v>
      </c>
      <c r="AT56" s="289">
        <f t="shared" si="123"/>
        <v>0</v>
      </c>
      <c r="AU56" s="309"/>
      <c r="AV56" s="291">
        <f>(AV32)*$Q56</f>
        <v>0</v>
      </c>
      <c r="AW56" s="309"/>
      <c r="AX56" s="291">
        <f>(AX32)*$Q56</f>
        <v>0</v>
      </c>
      <c r="AY56" s="309"/>
      <c r="AZ56" s="291">
        <f>(AZ32)*$Q56</f>
        <v>0</v>
      </c>
      <c r="BA56" s="292">
        <f t="shared" si="142"/>
        <v>0</v>
      </c>
      <c r="BB56" s="310"/>
      <c r="BC56" s="294">
        <f>(BC32)*$Q56</f>
        <v>0</v>
      </c>
      <c r="BD56" s="310"/>
      <c r="BE56" s="294">
        <f>(BE32)*$Q56</f>
        <v>0</v>
      </c>
      <c r="BF56" s="310"/>
      <c r="BG56" s="294">
        <f>(BG32)*$Q56</f>
        <v>0</v>
      </c>
      <c r="BH56" s="295">
        <f t="shared" si="143"/>
        <v>0</v>
      </c>
      <c r="BI56" s="470">
        <f t="shared" si="144"/>
        <v>0</v>
      </c>
      <c r="BJ56" s="470">
        <f t="shared" si="145"/>
        <v>0</v>
      </c>
      <c r="BK56" s="470">
        <f t="shared" si="146"/>
        <v>0</v>
      </c>
      <c r="BL56" s="297">
        <f t="shared" si="147"/>
        <v>0</v>
      </c>
    </row>
    <row r="57" spans="1:64" s="50" customFormat="1" ht="15" customHeight="1">
      <c r="A57" s="72"/>
      <c r="B57" s="72"/>
      <c r="C57" s="104"/>
      <c r="D57" s="68" t="str">
        <f t="shared" si="137"/>
        <v>Select Level from List</v>
      </c>
      <c r="E57" s="630" t="str">
        <f t="shared" si="137"/>
        <v>Select E-Class</v>
      </c>
      <c r="F57" s="616"/>
      <c r="G57" s="616"/>
      <c r="H57" s="616"/>
      <c r="I57" s="616"/>
      <c r="J57" s="616"/>
      <c r="K57" s="616"/>
      <c r="L57" s="616"/>
      <c r="M57" s="616"/>
      <c r="N57" s="616"/>
      <c r="O57" s="616"/>
      <c r="P57" s="135"/>
      <c r="Q57" s="136">
        <f t="shared" si="138"/>
        <v>0</v>
      </c>
      <c r="R57" s="65"/>
      <c r="S57" s="137"/>
      <c r="T57" s="115">
        <f>(T33)*$Q57</f>
        <v>0</v>
      </c>
      <c r="U57" s="137"/>
      <c r="V57" s="115">
        <f>(V33)*$Q57</f>
        <v>0</v>
      </c>
      <c r="W57" s="137"/>
      <c r="X57" s="115">
        <f>(X33)*$Q57</f>
        <v>0</v>
      </c>
      <c r="Y57" s="274">
        <f t="shared" si="139"/>
        <v>0</v>
      </c>
      <c r="Z57" s="304"/>
      <c r="AA57" s="276">
        <f>(AA33)*$Q57</f>
        <v>0</v>
      </c>
      <c r="AB57" s="304"/>
      <c r="AC57" s="276">
        <f>(AC33)*$Q57</f>
        <v>0</v>
      </c>
      <c r="AD57" s="304"/>
      <c r="AE57" s="276">
        <f>(AE33)*$Q57</f>
        <v>0</v>
      </c>
      <c r="AF57" s="277">
        <f t="shared" si="140"/>
        <v>0</v>
      </c>
      <c r="AG57" s="305"/>
      <c r="AH57" s="279">
        <f>(AH33)*$Q57</f>
        <v>0</v>
      </c>
      <c r="AI57" s="305"/>
      <c r="AJ57" s="279">
        <f>(AJ33)*$Q57</f>
        <v>0</v>
      </c>
      <c r="AK57" s="305"/>
      <c r="AL57" s="279">
        <f>(AL33)*$Q57</f>
        <v>0</v>
      </c>
      <c r="AM57" s="280">
        <f t="shared" si="141"/>
        <v>0</v>
      </c>
      <c r="AN57" s="308"/>
      <c r="AO57" s="288">
        <f>(AO33)*$Q57</f>
        <v>0</v>
      </c>
      <c r="AP57" s="308"/>
      <c r="AQ57" s="288">
        <f>(AQ33)*$Q57</f>
        <v>0</v>
      </c>
      <c r="AR57" s="308"/>
      <c r="AS57" s="288">
        <f>(AS33)*$Q57</f>
        <v>0</v>
      </c>
      <c r="AT57" s="289">
        <f t="shared" si="123"/>
        <v>0</v>
      </c>
      <c r="AU57" s="309"/>
      <c r="AV57" s="291">
        <f>(AV33)*$Q57</f>
        <v>0</v>
      </c>
      <c r="AW57" s="309"/>
      <c r="AX57" s="291">
        <f>(AX33)*$Q57</f>
        <v>0</v>
      </c>
      <c r="AY57" s="309"/>
      <c r="AZ57" s="291">
        <f>(AZ33)*$Q57</f>
        <v>0</v>
      </c>
      <c r="BA57" s="292">
        <f t="shared" si="142"/>
        <v>0</v>
      </c>
      <c r="BB57" s="310"/>
      <c r="BC57" s="294">
        <f>(BC33)*$Q57</f>
        <v>0</v>
      </c>
      <c r="BD57" s="310"/>
      <c r="BE57" s="294">
        <f>(BE33)*$Q57</f>
        <v>0</v>
      </c>
      <c r="BF57" s="310"/>
      <c r="BG57" s="294">
        <f>(BG33)*$Q57</f>
        <v>0</v>
      </c>
      <c r="BH57" s="295">
        <f t="shared" si="143"/>
        <v>0</v>
      </c>
      <c r="BI57" s="470">
        <f t="shared" si="144"/>
        <v>0</v>
      </c>
      <c r="BJ57" s="470">
        <f t="shared" si="145"/>
        <v>0</v>
      </c>
      <c r="BK57" s="470">
        <f t="shared" si="146"/>
        <v>0</v>
      </c>
      <c r="BL57" s="297">
        <f t="shared" si="147"/>
        <v>0</v>
      </c>
    </row>
    <row r="58" spans="1:64" s="50" customFormat="1" ht="15" customHeight="1">
      <c r="A58" s="72"/>
      <c r="B58" s="72"/>
      <c r="C58" s="104"/>
      <c r="D58" s="615" t="s">
        <v>453</v>
      </c>
      <c r="E58" s="620"/>
      <c r="F58" s="620"/>
      <c r="G58" s="620"/>
      <c r="H58" s="620"/>
      <c r="I58" s="620"/>
      <c r="J58" s="620"/>
      <c r="K58" s="620"/>
      <c r="L58" s="620"/>
      <c r="M58" s="620"/>
      <c r="N58" s="620"/>
      <c r="O58" s="620"/>
      <c r="P58" s="620"/>
      <c r="Q58" s="146">
        <v>2326</v>
      </c>
      <c r="R58" s="65">
        <v>1.07</v>
      </c>
      <c r="S58" s="190">
        <v>0</v>
      </c>
      <c r="T58" s="115">
        <f t="shared" ref="T58:T59" si="148">$Q58*S58</f>
        <v>0</v>
      </c>
      <c r="U58" s="190">
        <v>0</v>
      </c>
      <c r="V58" s="115">
        <f t="shared" ref="V58:V59" si="149">$Q58*U58*$R58</f>
        <v>0</v>
      </c>
      <c r="W58" s="190">
        <v>0</v>
      </c>
      <c r="X58" s="115">
        <f t="shared" ref="X58:X59" si="150">$Q58*W58*$R58^2</f>
        <v>0</v>
      </c>
      <c r="Y58" s="274">
        <f t="shared" si="139"/>
        <v>0</v>
      </c>
      <c r="Z58" s="322">
        <v>0</v>
      </c>
      <c r="AA58" s="276">
        <f t="shared" ref="AA58:AA59" si="151">$Q58*Z58</f>
        <v>0</v>
      </c>
      <c r="AB58" s="322">
        <v>0</v>
      </c>
      <c r="AC58" s="276">
        <f t="shared" ref="AC58:AC59" si="152">$Q58*AB58*$R58</f>
        <v>0</v>
      </c>
      <c r="AD58" s="322">
        <v>0</v>
      </c>
      <c r="AE58" s="276">
        <f t="shared" ref="AE58:AE59" si="153">$Q58*AD58*$R58^2</f>
        <v>0</v>
      </c>
      <c r="AF58" s="277">
        <f t="shared" si="140"/>
        <v>0</v>
      </c>
      <c r="AG58" s="323">
        <v>0</v>
      </c>
      <c r="AH58" s="279">
        <f t="shared" ref="AH58:AH59" si="154">$Q58*AG58</f>
        <v>0</v>
      </c>
      <c r="AI58" s="323">
        <v>0</v>
      </c>
      <c r="AJ58" s="279">
        <f t="shared" ref="AJ58:AJ59" si="155">$Q58*AI58*$R58</f>
        <v>0</v>
      </c>
      <c r="AK58" s="323">
        <v>0</v>
      </c>
      <c r="AL58" s="279">
        <f t="shared" ref="AL58:AL59" si="156">$Q58*AK58*$R58^2</f>
        <v>0</v>
      </c>
      <c r="AM58" s="280">
        <f t="shared" si="141"/>
        <v>0</v>
      </c>
      <c r="AN58" s="326">
        <v>0</v>
      </c>
      <c r="AO58" s="288">
        <f t="shared" ref="AO58:AO59" si="157">$Q58*AN58</f>
        <v>0</v>
      </c>
      <c r="AP58" s="326">
        <v>0</v>
      </c>
      <c r="AQ58" s="288">
        <f t="shared" ref="AQ58:AQ59" si="158">$Q58*AP58*$R58</f>
        <v>0</v>
      </c>
      <c r="AR58" s="326">
        <v>0</v>
      </c>
      <c r="AS58" s="288">
        <f t="shared" ref="AS58:AS59" si="159">$Q58*AR58*$R58^2</f>
        <v>0</v>
      </c>
      <c r="AT58" s="289">
        <f t="shared" si="123"/>
        <v>0</v>
      </c>
      <c r="AU58" s="327">
        <v>0</v>
      </c>
      <c r="AV58" s="291">
        <f t="shared" ref="AV58:AV59" si="160">$Q58*AU58</f>
        <v>0</v>
      </c>
      <c r="AW58" s="327">
        <v>0</v>
      </c>
      <c r="AX58" s="291">
        <f t="shared" ref="AX58:AX59" si="161">$Q58*AW58*$R58</f>
        <v>0</v>
      </c>
      <c r="AY58" s="327">
        <v>0</v>
      </c>
      <c r="AZ58" s="291">
        <f t="shared" ref="AZ58:AZ59" si="162">$Q58*AY58*$R58^2</f>
        <v>0</v>
      </c>
      <c r="BA58" s="292">
        <f t="shared" si="142"/>
        <v>0</v>
      </c>
      <c r="BB58" s="328">
        <v>0</v>
      </c>
      <c r="BC58" s="294">
        <f t="shared" ref="BC58:BC59" si="163">$Q58*BB58</f>
        <v>0</v>
      </c>
      <c r="BD58" s="328">
        <v>0</v>
      </c>
      <c r="BE58" s="294">
        <f t="shared" ref="BE58:BE59" si="164">$Q58*BD58*$R58</f>
        <v>0</v>
      </c>
      <c r="BF58" s="328">
        <v>0</v>
      </c>
      <c r="BG58" s="294">
        <f t="shared" ref="BG58:BG59" si="165">$Q58*BF58*$R58^2</f>
        <v>0</v>
      </c>
      <c r="BH58" s="295">
        <f t="shared" si="143"/>
        <v>0</v>
      </c>
      <c r="BI58" s="470">
        <f t="shared" si="144"/>
        <v>0</v>
      </c>
      <c r="BJ58" s="470">
        <f t="shared" si="145"/>
        <v>0</v>
      </c>
      <c r="BK58" s="470">
        <f t="shared" si="146"/>
        <v>0</v>
      </c>
      <c r="BL58" s="297">
        <f t="shared" si="147"/>
        <v>0</v>
      </c>
    </row>
    <row r="59" spans="1:64" s="50" customFormat="1" ht="15" customHeight="1">
      <c r="A59" s="72"/>
      <c r="B59" s="72"/>
      <c r="C59" s="104"/>
      <c r="D59" s="615" t="s">
        <v>453</v>
      </c>
      <c r="E59" s="620"/>
      <c r="F59" s="620"/>
      <c r="G59" s="620"/>
      <c r="H59" s="620"/>
      <c r="I59" s="620"/>
      <c r="J59" s="620"/>
      <c r="K59" s="620"/>
      <c r="L59" s="620"/>
      <c r="M59" s="620"/>
      <c r="N59" s="620"/>
      <c r="O59" s="620"/>
      <c r="P59" s="620"/>
      <c r="Q59" s="146">
        <v>2326</v>
      </c>
      <c r="R59" s="65">
        <v>1.07</v>
      </c>
      <c r="S59" s="190">
        <v>0</v>
      </c>
      <c r="T59" s="115">
        <f t="shared" si="148"/>
        <v>0</v>
      </c>
      <c r="U59" s="190">
        <v>0</v>
      </c>
      <c r="V59" s="115">
        <f t="shared" si="149"/>
        <v>0</v>
      </c>
      <c r="W59" s="190">
        <v>0</v>
      </c>
      <c r="X59" s="115">
        <f t="shared" si="150"/>
        <v>0</v>
      </c>
      <c r="Y59" s="274">
        <f t="shared" si="139"/>
        <v>0</v>
      </c>
      <c r="Z59" s="322">
        <v>0</v>
      </c>
      <c r="AA59" s="276">
        <f t="shared" si="151"/>
        <v>0</v>
      </c>
      <c r="AB59" s="322">
        <v>0</v>
      </c>
      <c r="AC59" s="276">
        <f t="shared" si="152"/>
        <v>0</v>
      </c>
      <c r="AD59" s="322">
        <v>0</v>
      </c>
      <c r="AE59" s="276">
        <f t="shared" si="153"/>
        <v>0</v>
      </c>
      <c r="AF59" s="277">
        <f t="shared" si="140"/>
        <v>0</v>
      </c>
      <c r="AG59" s="323">
        <v>0</v>
      </c>
      <c r="AH59" s="279">
        <f t="shared" si="154"/>
        <v>0</v>
      </c>
      <c r="AI59" s="323">
        <v>0</v>
      </c>
      <c r="AJ59" s="279">
        <f t="shared" si="155"/>
        <v>0</v>
      </c>
      <c r="AK59" s="323">
        <v>0</v>
      </c>
      <c r="AL59" s="279">
        <f t="shared" si="156"/>
        <v>0</v>
      </c>
      <c r="AM59" s="280">
        <f t="shared" si="141"/>
        <v>0</v>
      </c>
      <c r="AN59" s="326">
        <v>0</v>
      </c>
      <c r="AO59" s="288">
        <f t="shared" si="157"/>
        <v>0</v>
      </c>
      <c r="AP59" s="326">
        <v>0</v>
      </c>
      <c r="AQ59" s="288">
        <f t="shared" si="158"/>
        <v>0</v>
      </c>
      <c r="AR59" s="326">
        <v>0</v>
      </c>
      <c r="AS59" s="288">
        <f t="shared" si="159"/>
        <v>0</v>
      </c>
      <c r="AT59" s="289">
        <f t="shared" si="123"/>
        <v>0</v>
      </c>
      <c r="AU59" s="327">
        <v>0</v>
      </c>
      <c r="AV59" s="291">
        <f t="shared" si="160"/>
        <v>0</v>
      </c>
      <c r="AW59" s="327">
        <v>0</v>
      </c>
      <c r="AX59" s="291">
        <f t="shared" si="161"/>
        <v>0</v>
      </c>
      <c r="AY59" s="327">
        <v>0</v>
      </c>
      <c r="AZ59" s="291">
        <f t="shared" si="162"/>
        <v>0</v>
      </c>
      <c r="BA59" s="292">
        <f t="shared" si="142"/>
        <v>0</v>
      </c>
      <c r="BB59" s="328">
        <v>0</v>
      </c>
      <c r="BC59" s="294">
        <f t="shared" si="163"/>
        <v>0</v>
      </c>
      <c r="BD59" s="328">
        <v>0</v>
      </c>
      <c r="BE59" s="294">
        <f t="shared" si="164"/>
        <v>0</v>
      </c>
      <c r="BF59" s="328">
        <v>0</v>
      </c>
      <c r="BG59" s="294">
        <f t="shared" si="165"/>
        <v>0</v>
      </c>
      <c r="BH59" s="295">
        <f t="shared" si="143"/>
        <v>0</v>
      </c>
      <c r="BI59" s="470">
        <f t="shared" si="144"/>
        <v>0</v>
      </c>
      <c r="BJ59" s="470">
        <f t="shared" si="145"/>
        <v>0</v>
      </c>
      <c r="BK59" s="470">
        <f t="shared" si="146"/>
        <v>0</v>
      </c>
      <c r="BL59" s="297">
        <f t="shared" si="147"/>
        <v>0</v>
      </c>
    </row>
    <row r="60" spans="1:64" s="50" customFormat="1" ht="15" customHeight="1">
      <c r="A60" s="72"/>
      <c r="B60" s="72"/>
      <c r="C60" s="104"/>
      <c r="D60" s="74"/>
      <c r="E60" s="551"/>
      <c r="F60" s="551"/>
      <c r="G60" s="551"/>
      <c r="H60" s="551"/>
      <c r="I60" s="551"/>
      <c r="J60" s="551"/>
      <c r="K60" s="551"/>
      <c r="L60" s="551"/>
      <c r="M60" s="551"/>
      <c r="N60" s="552"/>
      <c r="O60" s="624" t="s">
        <v>285</v>
      </c>
      <c r="P60" s="625"/>
      <c r="Q60" s="625"/>
      <c r="R60" s="626"/>
      <c r="S60" s="672">
        <f>SUM(T46:T59)</f>
        <v>0</v>
      </c>
      <c r="T60" s="673"/>
      <c r="U60" s="672">
        <f>SUM(V46:V59)</f>
        <v>0</v>
      </c>
      <c r="V60" s="673"/>
      <c r="W60" s="672">
        <f>SUM(X46:X59)</f>
        <v>0</v>
      </c>
      <c r="X60" s="673"/>
      <c r="Y60" s="138">
        <f>SUM(S60:X60)</f>
        <v>0</v>
      </c>
      <c r="Z60" s="672">
        <f>SUM(AA46:AA59)</f>
        <v>0</v>
      </c>
      <c r="AA60" s="673"/>
      <c r="AB60" s="672">
        <f>SUM(AC46:AC59)</f>
        <v>0</v>
      </c>
      <c r="AC60" s="673"/>
      <c r="AD60" s="672">
        <f>SUM(AE46:AE59)</f>
        <v>0</v>
      </c>
      <c r="AE60" s="673"/>
      <c r="AF60" s="138">
        <f>SUM(Z60:AE60)</f>
        <v>0</v>
      </c>
      <c r="AG60" s="672">
        <f>SUM(AH46:AH59)</f>
        <v>0</v>
      </c>
      <c r="AH60" s="673"/>
      <c r="AI60" s="672">
        <f>SUM(AJ46:AJ59)</f>
        <v>0</v>
      </c>
      <c r="AJ60" s="673"/>
      <c r="AK60" s="672">
        <f>SUM(AL46:AL59)</f>
        <v>0</v>
      </c>
      <c r="AL60" s="673"/>
      <c r="AM60" s="138">
        <f>SUM(AG60:AL60)</f>
        <v>0</v>
      </c>
      <c r="AN60" s="672">
        <f>SUM(AO46:AO59)</f>
        <v>0</v>
      </c>
      <c r="AO60" s="673"/>
      <c r="AP60" s="672">
        <f>SUM(AQ46:AQ59)</f>
        <v>0</v>
      </c>
      <c r="AQ60" s="673"/>
      <c r="AR60" s="672">
        <f>SUM(AS46:AS59)</f>
        <v>0</v>
      </c>
      <c r="AS60" s="673"/>
      <c r="AT60" s="138">
        <f>SUM(AN60:AS60)</f>
        <v>0</v>
      </c>
      <c r="AU60" s="672">
        <f>SUM(AV46:AV59)</f>
        <v>0</v>
      </c>
      <c r="AV60" s="673"/>
      <c r="AW60" s="672">
        <f>SUM(AX46:AX59)</f>
        <v>0</v>
      </c>
      <c r="AX60" s="673"/>
      <c r="AY60" s="672">
        <f>SUM(AZ46:AZ59)</f>
        <v>0</v>
      </c>
      <c r="AZ60" s="673"/>
      <c r="BA60" s="138">
        <f>SUM(AU60:AZ60)</f>
        <v>0</v>
      </c>
      <c r="BB60" s="672">
        <f>SUM(BC46:BC59)</f>
        <v>0</v>
      </c>
      <c r="BC60" s="673"/>
      <c r="BD60" s="672">
        <f>SUM(BE46:BE59)</f>
        <v>0</v>
      </c>
      <c r="BE60" s="673"/>
      <c r="BF60" s="672">
        <f>SUM(BG46:BG59)</f>
        <v>0</v>
      </c>
      <c r="BG60" s="673"/>
      <c r="BH60" s="138">
        <f>SUM(BB60:BG60)</f>
        <v>0</v>
      </c>
      <c r="BI60" s="312">
        <f>SUM(BI46:BI59)</f>
        <v>0</v>
      </c>
      <c r="BJ60" s="312">
        <f>SUM(BJ46:BJ59)</f>
        <v>0</v>
      </c>
      <c r="BK60" s="312">
        <f>SUM(BK46:BK59)</f>
        <v>0</v>
      </c>
      <c r="BL60" s="312">
        <f t="shared" ref="BL60:BL62" si="166">SUM(BI60:BK60)</f>
        <v>0</v>
      </c>
    </row>
    <row r="61" spans="1:64" s="50" customFormat="1" ht="15" customHeight="1">
      <c r="A61" s="72"/>
      <c r="B61" s="72"/>
      <c r="C61" s="621" t="s">
        <v>289</v>
      </c>
      <c r="D61" s="622"/>
      <c r="E61" s="622"/>
      <c r="F61" s="622"/>
      <c r="G61" s="622"/>
      <c r="H61" s="622"/>
      <c r="I61" s="622"/>
      <c r="J61" s="622"/>
      <c r="K61" s="622"/>
      <c r="L61" s="622"/>
      <c r="M61" s="622"/>
      <c r="N61" s="622"/>
      <c r="O61" s="622"/>
      <c r="P61" s="622"/>
      <c r="Q61" s="622"/>
      <c r="R61" s="623"/>
      <c r="S61" s="656">
        <f>SUM(S44, S60)</f>
        <v>0</v>
      </c>
      <c r="T61" s="657"/>
      <c r="U61" s="656">
        <f>SUM(U44, U60)</f>
        <v>0</v>
      </c>
      <c r="V61" s="657"/>
      <c r="W61" s="656">
        <f>SUM(W44, W60)</f>
        <v>0</v>
      </c>
      <c r="X61" s="657"/>
      <c r="Y61" s="134">
        <f>SUM(S61:X61)</f>
        <v>0</v>
      </c>
      <c r="Z61" s="656">
        <f>SUM(Z44, Z60)</f>
        <v>0</v>
      </c>
      <c r="AA61" s="657"/>
      <c r="AB61" s="656">
        <f>SUM(AB44, AB60)</f>
        <v>0</v>
      </c>
      <c r="AC61" s="657"/>
      <c r="AD61" s="656">
        <f>SUM(AD44, AD60)</f>
        <v>0</v>
      </c>
      <c r="AE61" s="657"/>
      <c r="AF61" s="134">
        <f>SUM(Z61:AE61)</f>
        <v>0</v>
      </c>
      <c r="AG61" s="656">
        <f>SUM(AG44, AG60)</f>
        <v>0</v>
      </c>
      <c r="AH61" s="657"/>
      <c r="AI61" s="656">
        <f>SUM(AI44, AI60)</f>
        <v>0</v>
      </c>
      <c r="AJ61" s="657"/>
      <c r="AK61" s="656">
        <f>SUM(AK44, AK60)</f>
        <v>0</v>
      </c>
      <c r="AL61" s="657"/>
      <c r="AM61" s="134">
        <f>SUM(AG61:AL61)</f>
        <v>0</v>
      </c>
      <c r="AN61" s="656">
        <f>SUM(AN44, AN60)</f>
        <v>0</v>
      </c>
      <c r="AO61" s="657"/>
      <c r="AP61" s="656">
        <f>SUM(AP44, AP60)</f>
        <v>0</v>
      </c>
      <c r="AQ61" s="657"/>
      <c r="AR61" s="656">
        <f>SUM(AR44, AR60)</f>
        <v>0</v>
      </c>
      <c r="AS61" s="657"/>
      <c r="AT61" s="134">
        <f>SUM(AN61:AS61)</f>
        <v>0</v>
      </c>
      <c r="AU61" s="656">
        <f>SUM(AU44, AU60)</f>
        <v>0</v>
      </c>
      <c r="AV61" s="657"/>
      <c r="AW61" s="656">
        <f>SUM(AW44, AW60)</f>
        <v>0</v>
      </c>
      <c r="AX61" s="657"/>
      <c r="AY61" s="656">
        <f>SUM(AY44, AY60)</f>
        <v>0</v>
      </c>
      <c r="AZ61" s="657"/>
      <c r="BA61" s="134">
        <f>SUM(AU61:AZ61)</f>
        <v>0</v>
      </c>
      <c r="BB61" s="656">
        <f>SUM(BB44, BB60)</f>
        <v>0</v>
      </c>
      <c r="BC61" s="657"/>
      <c r="BD61" s="656">
        <f>SUM(BD44, BD60)</f>
        <v>0</v>
      </c>
      <c r="BE61" s="657"/>
      <c r="BF61" s="656">
        <f>SUM(BF44, BF60)</f>
        <v>0</v>
      </c>
      <c r="BG61" s="657"/>
      <c r="BH61" s="134">
        <f>SUM(BB61:BG61)</f>
        <v>0</v>
      </c>
      <c r="BI61" s="134">
        <f>SUM(BI44+BI60)</f>
        <v>0</v>
      </c>
      <c r="BJ61" s="134">
        <f>SUM(BJ44+BJ60)</f>
        <v>0</v>
      </c>
      <c r="BK61" s="134">
        <f>SUM(BK44+BK60)</f>
        <v>0</v>
      </c>
      <c r="BL61" s="134">
        <f t="shared" si="166"/>
        <v>0</v>
      </c>
    </row>
    <row r="62" spans="1:64" s="50" customFormat="1" ht="15" customHeight="1">
      <c r="A62" s="72"/>
      <c r="B62" s="72"/>
      <c r="C62" s="566" t="s">
        <v>290</v>
      </c>
      <c r="D62" s="567"/>
      <c r="E62" s="567"/>
      <c r="F62" s="567"/>
      <c r="G62" s="567"/>
      <c r="H62" s="567"/>
      <c r="I62" s="567"/>
      <c r="J62" s="567"/>
      <c r="K62" s="567"/>
      <c r="L62" s="567"/>
      <c r="M62" s="567"/>
      <c r="N62" s="567"/>
      <c r="O62" s="567"/>
      <c r="P62" s="567"/>
      <c r="Q62" s="567"/>
      <c r="R62" s="568"/>
      <c r="S62" s="594">
        <f>SUM(S37,S61)</f>
        <v>0</v>
      </c>
      <c r="T62" s="577"/>
      <c r="U62" s="594">
        <f>SUM(U37,U61)</f>
        <v>0</v>
      </c>
      <c r="V62" s="577"/>
      <c r="W62" s="594">
        <f>SUM(W37,W61)</f>
        <v>0</v>
      </c>
      <c r="X62" s="577"/>
      <c r="Y62" s="150">
        <f>SUM(S62:X62)</f>
        <v>0</v>
      </c>
      <c r="Z62" s="594">
        <f>SUM(Z37,Z61)</f>
        <v>0</v>
      </c>
      <c r="AA62" s="577"/>
      <c r="AB62" s="594">
        <f>SUM(AB37,AB61)</f>
        <v>0</v>
      </c>
      <c r="AC62" s="577"/>
      <c r="AD62" s="594">
        <f>SUM(AD37,AD61)</f>
        <v>0</v>
      </c>
      <c r="AE62" s="577"/>
      <c r="AF62" s="150">
        <f>SUM(Z62:AE62)</f>
        <v>0</v>
      </c>
      <c r="AG62" s="594">
        <f>SUM(AG37,AG61)</f>
        <v>0</v>
      </c>
      <c r="AH62" s="577"/>
      <c r="AI62" s="594">
        <f>SUM(AI37,AI61)</f>
        <v>0</v>
      </c>
      <c r="AJ62" s="577"/>
      <c r="AK62" s="594">
        <f>SUM(AK37,AK61)</f>
        <v>0</v>
      </c>
      <c r="AL62" s="577"/>
      <c r="AM62" s="150">
        <f>SUM(AG62:AL62)</f>
        <v>0</v>
      </c>
      <c r="AN62" s="594">
        <f>SUM(AN37,AN61)</f>
        <v>0</v>
      </c>
      <c r="AO62" s="577"/>
      <c r="AP62" s="594">
        <f>SUM(AP37,AP61)</f>
        <v>0</v>
      </c>
      <c r="AQ62" s="577"/>
      <c r="AR62" s="594">
        <f>SUM(AR37,AR61)</f>
        <v>0</v>
      </c>
      <c r="AS62" s="577"/>
      <c r="AT62" s="150">
        <f>SUM(AN62:AS62)</f>
        <v>0</v>
      </c>
      <c r="AU62" s="594">
        <f>SUM(AU37,AU61)</f>
        <v>0</v>
      </c>
      <c r="AV62" s="577"/>
      <c r="AW62" s="594">
        <f>SUM(AW37,AW61)</f>
        <v>0</v>
      </c>
      <c r="AX62" s="577"/>
      <c r="AY62" s="594">
        <f>SUM(AY37,AY61)</f>
        <v>0</v>
      </c>
      <c r="AZ62" s="577"/>
      <c r="BA62" s="150">
        <f>SUM(AU62:AZ62)</f>
        <v>0</v>
      </c>
      <c r="BB62" s="594">
        <f>SUM(BB37,BB61)</f>
        <v>0</v>
      </c>
      <c r="BC62" s="577"/>
      <c r="BD62" s="594">
        <f>SUM(BD37,BD61)</f>
        <v>0</v>
      </c>
      <c r="BE62" s="577"/>
      <c r="BF62" s="594">
        <f>SUM(BF37,BF61)</f>
        <v>0</v>
      </c>
      <c r="BG62" s="577"/>
      <c r="BH62" s="150">
        <f>SUM(BB62:BG62)</f>
        <v>0</v>
      </c>
      <c r="BI62" s="150">
        <f>SUM(BI37+BI61)</f>
        <v>0</v>
      </c>
      <c r="BJ62" s="150">
        <f>SUM(BJ37+BJ61)</f>
        <v>0</v>
      </c>
      <c r="BK62" s="150">
        <f>SUM(BK37+BK61)</f>
        <v>0</v>
      </c>
      <c r="BL62" s="150">
        <f t="shared" si="166"/>
        <v>0</v>
      </c>
    </row>
    <row r="63" spans="1:64" s="91" customFormat="1" ht="15.75">
      <c r="A63" s="151">
        <v>2000</v>
      </c>
      <c r="B63" s="151"/>
      <c r="C63" s="808" t="str">
        <f>CONCATENATE(S8," Travel")</f>
        <v>Dept #1 Request Budget  Travel</v>
      </c>
      <c r="D63" s="809"/>
      <c r="E63" s="635" t="s">
        <v>461</v>
      </c>
      <c r="F63" s="635"/>
      <c r="G63" s="635"/>
      <c r="H63" s="635"/>
      <c r="I63" s="635"/>
      <c r="J63" s="635"/>
      <c r="K63" s="635"/>
      <c r="L63" s="635"/>
      <c r="M63" s="635"/>
      <c r="N63" s="635"/>
      <c r="O63" s="99"/>
      <c r="P63" s="99"/>
      <c r="Q63" s="99"/>
      <c r="R63" s="153"/>
      <c r="S63" s="159"/>
      <c r="T63" s="239"/>
      <c r="U63" s="159"/>
      <c r="V63" s="239"/>
      <c r="W63" s="159"/>
      <c r="X63" s="239"/>
      <c r="Y63" s="129"/>
      <c r="Z63" s="159"/>
      <c r="AA63" s="239"/>
      <c r="AB63" s="159"/>
      <c r="AC63" s="239"/>
      <c r="AD63" s="159"/>
      <c r="AE63" s="239"/>
      <c r="AF63" s="129"/>
      <c r="AG63" s="159"/>
      <c r="AH63" s="239"/>
      <c r="AI63" s="159"/>
      <c r="AJ63" s="239"/>
      <c r="AK63" s="159"/>
      <c r="AL63" s="239"/>
      <c r="AM63" s="129"/>
      <c r="AN63" s="159"/>
      <c r="AO63" s="239"/>
      <c r="AP63" s="159"/>
      <c r="AQ63" s="239"/>
      <c r="AR63" s="159"/>
      <c r="AS63" s="239"/>
      <c r="AT63" s="129"/>
      <c r="AU63" s="159"/>
      <c r="AV63" s="239"/>
      <c r="AW63" s="159"/>
      <c r="AX63" s="239"/>
      <c r="AY63" s="159"/>
      <c r="AZ63" s="239"/>
      <c r="BA63" s="129"/>
      <c r="BB63" s="159"/>
      <c r="BC63" s="239"/>
      <c r="BD63" s="159"/>
      <c r="BE63" s="239"/>
      <c r="BF63" s="159"/>
      <c r="BG63" s="239"/>
      <c r="BH63" s="129"/>
      <c r="BI63" s="197"/>
      <c r="BJ63" s="197"/>
      <c r="BK63" s="197"/>
      <c r="BL63" s="329"/>
    </row>
    <row r="64" spans="1:64" s="50" customFormat="1" ht="34.5" customHeight="1">
      <c r="A64" s="151"/>
      <c r="B64" s="72"/>
      <c r="C64" s="120" t="s">
        <v>53</v>
      </c>
      <c r="D64" s="73" t="s">
        <v>182</v>
      </c>
      <c r="E64" s="465" t="str">
        <f>S9</f>
        <v>Year 1</v>
      </c>
      <c r="F64" s="465" t="str">
        <f>U9</f>
        <v>Year 2</v>
      </c>
      <c r="G64" s="465" t="str">
        <f>W9</f>
        <v>Year 3</v>
      </c>
      <c r="H64" s="465"/>
      <c r="I64" s="465"/>
      <c r="J64" s="77"/>
      <c r="K64" s="77"/>
      <c r="L64" s="77"/>
      <c r="M64" s="77"/>
      <c r="N64" s="77"/>
      <c r="O64" s="75" t="s">
        <v>371</v>
      </c>
      <c r="P64" s="75" t="s">
        <v>372</v>
      </c>
      <c r="Q64" s="75" t="s">
        <v>76</v>
      </c>
      <c r="R64" s="75" t="s">
        <v>352</v>
      </c>
      <c r="S64" s="159"/>
      <c r="T64" s="128"/>
      <c r="U64" s="160"/>
      <c r="V64" s="128"/>
      <c r="W64" s="160"/>
      <c r="X64" s="128"/>
      <c r="Y64" s="129"/>
      <c r="Z64" s="159"/>
      <c r="AA64" s="128"/>
      <c r="AB64" s="160"/>
      <c r="AC64" s="128"/>
      <c r="AD64" s="160"/>
      <c r="AE64" s="128"/>
      <c r="AF64" s="129"/>
      <c r="AG64" s="159"/>
      <c r="AH64" s="128"/>
      <c r="AI64" s="160"/>
      <c r="AJ64" s="128"/>
      <c r="AK64" s="160"/>
      <c r="AL64" s="128"/>
      <c r="AM64" s="129"/>
      <c r="AN64" s="159"/>
      <c r="AO64" s="128"/>
      <c r="AP64" s="160"/>
      <c r="AQ64" s="128"/>
      <c r="AR64" s="160"/>
      <c r="AS64" s="128"/>
      <c r="AT64" s="129"/>
      <c r="AU64" s="159"/>
      <c r="AV64" s="128"/>
      <c r="AW64" s="160"/>
      <c r="AX64" s="128"/>
      <c r="AY64" s="160"/>
      <c r="AZ64" s="128"/>
      <c r="BA64" s="129"/>
      <c r="BB64" s="159"/>
      <c r="BC64" s="128"/>
      <c r="BD64" s="160"/>
      <c r="BE64" s="128"/>
      <c r="BF64" s="160"/>
      <c r="BG64" s="128"/>
      <c r="BH64" s="129"/>
      <c r="BI64" s="271"/>
      <c r="BJ64" s="271"/>
      <c r="BK64" s="271"/>
      <c r="BL64" s="271"/>
    </row>
    <row r="65" spans="1:64" s="50" customFormat="1" ht="15" customHeight="1">
      <c r="A65" s="72"/>
      <c r="B65" s="72"/>
      <c r="C65" s="71" t="s">
        <v>350</v>
      </c>
      <c r="D65" s="667" t="s">
        <v>373</v>
      </c>
      <c r="E65" s="66"/>
      <c r="F65" s="66"/>
      <c r="G65" s="66"/>
      <c r="H65" s="66"/>
      <c r="I65" s="66"/>
      <c r="J65" s="66"/>
      <c r="K65" s="66"/>
      <c r="L65" s="66"/>
      <c r="M65" s="66"/>
      <c r="N65" s="66"/>
      <c r="O65" s="597"/>
      <c r="P65" s="66"/>
      <c r="Q65" s="135"/>
      <c r="R65" s="64">
        <f t="shared" ref="R65:R84" si="167">VLOOKUP(C65,TravelIncrease,2,0)</f>
        <v>1.1000000000000001</v>
      </c>
      <c r="S65" s="589">
        <f>$E65*$P65*$Q65</f>
        <v>0</v>
      </c>
      <c r="T65" s="590"/>
      <c r="U65" s="589">
        <f>$F65*$P65*$Q65*$R65</f>
        <v>0</v>
      </c>
      <c r="V65" s="590"/>
      <c r="W65" s="589">
        <f>$G65*$P65*Q65*($R65^2)</f>
        <v>0</v>
      </c>
      <c r="X65" s="590"/>
      <c r="Y65" s="116">
        <f>SUM(S65+U65+W65)</f>
        <v>0</v>
      </c>
      <c r="Z65" s="787"/>
      <c r="AA65" s="788"/>
      <c r="AB65" s="787"/>
      <c r="AC65" s="788"/>
      <c r="AD65" s="787"/>
      <c r="AE65" s="788"/>
      <c r="AF65" s="330"/>
      <c r="AG65" s="812"/>
      <c r="AH65" s="813"/>
      <c r="AI65" s="812"/>
      <c r="AJ65" s="813"/>
      <c r="AK65" s="812"/>
      <c r="AL65" s="813"/>
      <c r="AM65" s="331"/>
      <c r="AN65" s="937"/>
      <c r="AO65" s="938"/>
      <c r="AP65" s="937"/>
      <c r="AQ65" s="938"/>
      <c r="AR65" s="937"/>
      <c r="AS65" s="938"/>
      <c r="AT65" s="334"/>
      <c r="AU65" s="935"/>
      <c r="AV65" s="936"/>
      <c r="AW65" s="935"/>
      <c r="AX65" s="936"/>
      <c r="AY65" s="935"/>
      <c r="AZ65" s="936"/>
      <c r="BA65" s="335"/>
      <c r="BB65" s="939"/>
      <c r="BC65" s="940"/>
      <c r="BD65" s="939"/>
      <c r="BE65" s="940"/>
      <c r="BF65" s="939"/>
      <c r="BG65" s="940"/>
      <c r="BH65" s="336"/>
      <c r="BI65" s="311">
        <f t="shared" ref="BI65:BI84" si="168">S65</f>
        <v>0</v>
      </c>
      <c r="BJ65" s="311">
        <f t="shared" ref="BJ65:BJ84" si="169">U65</f>
        <v>0</v>
      </c>
      <c r="BK65" s="311">
        <f t="shared" ref="BK65:BK84" si="170">W65</f>
        <v>0</v>
      </c>
      <c r="BL65" s="301">
        <f t="shared" ref="BL65:BL85" si="171">SUM(BI65:BK65)</f>
        <v>0</v>
      </c>
    </row>
    <row r="66" spans="1:64" s="50" customFormat="1" ht="15" customHeight="1">
      <c r="A66" s="72"/>
      <c r="B66" s="72"/>
      <c r="C66" s="71" t="s">
        <v>262</v>
      </c>
      <c r="D66" s="667"/>
      <c r="E66" s="66"/>
      <c r="F66" s="66"/>
      <c r="G66" s="66"/>
      <c r="H66" s="66"/>
      <c r="I66" s="66"/>
      <c r="J66" s="66"/>
      <c r="K66" s="66"/>
      <c r="L66" s="66"/>
      <c r="M66" s="66"/>
      <c r="N66" s="66"/>
      <c r="O66" s="597"/>
      <c r="P66" s="66"/>
      <c r="Q66" s="135"/>
      <c r="R66" s="64">
        <f t="shared" si="167"/>
        <v>1</v>
      </c>
      <c r="S66" s="589">
        <f t="shared" ref="S66:S84" si="172">$E66*$P66*$Q66</f>
        <v>0</v>
      </c>
      <c r="T66" s="590"/>
      <c r="U66" s="589">
        <f t="shared" ref="U66:U84" si="173">$F66*$P66*$Q66*$R66</f>
        <v>0</v>
      </c>
      <c r="V66" s="590"/>
      <c r="W66" s="589">
        <f t="shared" ref="W66:W84" si="174">$G66*$P66*Q66*($R66^2)</f>
        <v>0</v>
      </c>
      <c r="X66" s="590"/>
      <c r="Y66" s="116">
        <f t="shared" ref="Y66:Y84" si="175">SUM(S66+U66+W66)</f>
        <v>0</v>
      </c>
      <c r="Z66" s="787"/>
      <c r="AA66" s="788"/>
      <c r="AB66" s="787"/>
      <c r="AC66" s="788"/>
      <c r="AD66" s="787"/>
      <c r="AE66" s="788"/>
      <c r="AF66" s="330"/>
      <c r="AG66" s="812"/>
      <c r="AH66" s="813"/>
      <c r="AI66" s="812"/>
      <c r="AJ66" s="813"/>
      <c r="AK66" s="812"/>
      <c r="AL66" s="813"/>
      <c r="AM66" s="331"/>
      <c r="AN66" s="937"/>
      <c r="AO66" s="938"/>
      <c r="AP66" s="937"/>
      <c r="AQ66" s="938"/>
      <c r="AR66" s="937"/>
      <c r="AS66" s="938"/>
      <c r="AT66" s="334"/>
      <c r="AU66" s="935"/>
      <c r="AV66" s="936"/>
      <c r="AW66" s="935"/>
      <c r="AX66" s="936"/>
      <c r="AY66" s="935"/>
      <c r="AZ66" s="936"/>
      <c r="BA66" s="335"/>
      <c r="BB66" s="939"/>
      <c r="BC66" s="940"/>
      <c r="BD66" s="939"/>
      <c r="BE66" s="940"/>
      <c r="BF66" s="939"/>
      <c r="BG66" s="940"/>
      <c r="BH66" s="336"/>
      <c r="BI66" s="311">
        <f t="shared" si="168"/>
        <v>0</v>
      </c>
      <c r="BJ66" s="311">
        <f t="shared" si="169"/>
        <v>0</v>
      </c>
      <c r="BK66" s="311">
        <f t="shared" si="170"/>
        <v>0</v>
      </c>
      <c r="BL66" s="301">
        <f t="shared" si="171"/>
        <v>0</v>
      </c>
    </row>
    <row r="67" spans="1:64" s="50" customFormat="1" ht="15" customHeight="1">
      <c r="A67" s="72"/>
      <c r="B67" s="72"/>
      <c r="C67" s="71" t="s">
        <v>28</v>
      </c>
      <c r="D67" s="667"/>
      <c r="E67" s="66"/>
      <c r="F67" s="66"/>
      <c r="G67" s="66"/>
      <c r="H67" s="66"/>
      <c r="I67" s="66"/>
      <c r="J67" s="66"/>
      <c r="K67" s="66"/>
      <c r="L67" s="66"/>
      <c r="M67" s="66"/>
      <c r="N67" s="66"/>
      <c r="O67" s="597"/>
      <c r="P67" s="66"/>
      <c r="Q67" s="135"/>
      <c r="R67" s="64">
        <f t="shared" si="167"/>
        <v>1</v>
      </c>
      <c r="S67" s="589">
        <f t="shared" si="172"/>
        <v>0</v>
      </c>
      <c r="T67" s="590"/>
      <c r="U67" s="589">
        <f t="shared" si="173"/>
        <v>0</v>
      </c>
      <c r="V67" s="590"/>
      <c r="W67" s="589">
        <f t="shared" si="174"/>
        <v>0</v>
      </c>
      <c r="X67" s="590"/>
      <c r="Y67" s="116">
        <f t="shared" si="175"/>
        <v>0</v>
      </c>
      <c r="Z67" s="787"/>
      <c r="AA67" s="788"/>
      <c r="AB67" s="787"/>
      <c r="AC67" s="788"/>
      <c r="AD67" s="787"/>
      <c r="AE67" s="788"/>
      <c r="AF67" s="330"/>
      <c r="AG67" s="812"/>
      <c r="AH67" s="813"/>
      <c r="AI67" s="812"/>
      <c r="AJ67" s="813"/>
      <c r="AK67" s="812"/>
      <c r="AL67" s="813"/>
      <c r="AM67" s="331"/>
      <c r="AN67" s="937"/>
      <c r="AO67" s="938"/>
      <c r="AP67" s="937"/>
      <c r="AQ67" s="938"/>
      <c r="AR67" s="937"/>
      <c r="AS67" s="938"/>
      <c r="AT67" s="334"/>
      <c r="AU67" s="935"/>
      <c r="AV67" s="936"/>
      <c r="AW67" s="935"/>
      <c r="AX67" s="936"/>
      <c r="AY67" s="935"/>
      <c r="AZ67" s="936"/>
      <c r="BA67" s="335"/>
      <c r="BB67" s="939"/>
      <c r="BC67" s="940"/>
      <c r="BD67" s="939"/>
      <c r="BE67" s="940"/>
      <c r="BF67" s="939"/>
      <c r="BG67" s="940"/>
      <c r="BH67" s="336"/>
      <c r="BI67" s="311">
        <f t="shared" si="168"/>
        <v>0</v>
      </c>
      <c r="BJ67" s="311">
        <f t="shared" si="169"/>
        <v>0</v>
      </c>
      <c r="BK67" s="311">
        <f t="shared" si="170"/>
        <v>0</v>
      </c>
      <c r="BL67" s="301">
        <f t="shared" si="171"/>
        <v>0</v>
      </c>
    </row>
    <row r="68" spans="1:64" s="50" customFormat="1" ht="15" customHeight="1">
      <c r="A68" s="72"/>
      <c r="B68" s="72"/>
      <c r="C68" s="71" t="s">
        <v>54</v>
      </c>
      <c r="D68" s="667"/>
      <c r="E68" s="66"/>
      <c r="F68" s="66"/>
      <c r="G68" s="66"/>
      <c r="H68" s="66"/>
      <c r="I68" s="66"/>
      <c r="J68" s="66"/>
      <c r="K68" s="66"/>
      <c r="L68" s="66"/>
      <c r="M68" s="66"/>
      <c r="N68" s="66"/>
      <c r="O68" s="597"/>
      <c r="P68" s="66"/>
      <c r="Q68" s="135"/>
      <c r="R68" s="64">
        <f t="shared" si="167"/>
        <v>1.1000000000000001</v>
      </c>
      <c r="S68" s="589">
        <f t="shared" si="172"/>
        <v>0</v>
      </c>
      <c r="T68" s="590"/>
      <c r="U68" s="589">
        <f t="shared" si="173"/>
        <v>0</v>
      </c>
      <c r="V68" s="590"/>
      <c r="W68" s="589">
        <f t="shared" si="174"/>
        <v>0</v>
      </c>
      <c r="X68" s="590"/>
      <c r="Y68" s="116">
        <f t="shared" si="175"/>
        <v>0</v>
      </c>
      <c r="Z68" s="787"/>
      <c r="AA68" s="788"/>
      <c r="AB68" s="787"/>
      <c r="AC68" s="788"/>
      <c r="AD68" s="787"/>
      <c r="AE68" s="788"/>
      <c r="AF68" s="330"/>
      <c r="AG68" s="812"/>
      <c r="AH68" s="813"/>
      <c r="AI68" s="812"/>
      <c r="AJ68" s="813"/>
      <c r="AK68" s="812"/>
      <c r="AL68" s="813"/>
      <c r="AM68" s="331"/>
      <c r="AN68" s="937"/>
      <c r="AO68" s="938"/>
      <c r="AP68" s="937"/>
      <c r="AQ68" s="938"/>
      <c r="AR68" s="937"/>
      <c r="AS68" s="938"/>
      <c r="AT68" s="334"/>
      <c r="AU68" s="935"/>
      <c r="AV68" s="936"/>
      <c r="AW68" s="935"/>
      <c r="AX68" s="936"/>
      <c r="AY68" s="935"/>
      <c r="AZ68" s="936"/>
      <c r="BA68" s="335"/>
      <c r="BB68" s="939"/>
      <c r="BC68" s="940"/>
      <c r="BD68" s="939"/>
      <c r="BE68" s="940"/>
      <c r="BF68" s="939"/>
      <c r="BG68" s="940"/>
      <c r="BH68" s="336"/>
      <c r="BI68" s="311">
        <f t="shared" si="168"/>
        <v>0</v>
      </c>
      <c r="BJ68" s="311">
        <f t="shared" si="169"/>
        <v>0</v>
      </c>
      <c r="BK68" s="311">
        <f t="shared" si="170"/>
        <v>0</v>
      </c>
      <c r="BL68" s="301">
        <f t="shared" si="171"/>
        <v>0</v>
      </c>
    </row>
    <row r="69" spans="1:64" s="50" customFormat="1" ht="15" customHeight="1">
      <c r="A69" s="72"/>
      <c r="B69" s="72"/>
      <c r="C69" s="71" t="s">
        <v>350</v>
      </c>
      <c r="D69" s="667" t="s">
        <v>373</v>
      </c>
      <c r="E69" s="66"/>
      <c r="F69" s="66"/>
      <c r="G69" s="66"/>
      <c r="H69" s="66"/>
      <c r="I69" s="66"/>
      <c r="J69" s="66"/>
      <c r="K69" s="66"/>
      <c r="L69" s="66"/>
      <c r="M69" s="66"/>
      <c r="N69" s="66"/>
      <c r="O69" s="597"/>
      <c r="P69" s="66"/>
      <c r="Q69" s="135"/>
      <c r="R69" s="64">
        <f t="shared" si="167"/>
        <v>1.1000000000000001</v>
      </c>
      <c r="S69" s="589">
        <f t="shared" si="172"/>
        <v>0</v>
      </c>
      <c r="T69" s="590"/>
      <c r="U69" s="589">
        <f t="shared" si="173"/>
        <v>0</v>
      </c>
      <c r="V69" s="590"/>
      <c r="W69" s="589">
        <f t="shared" si="174"/>
        <v>0</v>
      </c>
      <c r="X69" s="590"/>
      <c r="Y69" s="116">
        <f t="shared" si="175"/>
        <v>0</v>
      </c>
      <c r="Z69" s="787"/>
      <c r="AA69" s="788"/>
      <c r="AB69" s="787"/>
      <c r="AC69" s="788"/>
      <c r="AD69" s="787"/>
      <c r="AE69" s="788"/>
      <c r="AF69" s="330"/>
      <c r="AG69" s="812"/>
      <c r="AH69" s="813"/>
      <c r="AI69" s="812"/>
      <c r="AJ69" s="813"/>
      <c r="AK69" s="812"/>
      <c r="AL69" s="813"/>
      <c r="AM69" s="331"/>
      <c r="AN69" s="937"/>
      <c r="AO69" s="938"/>
      <c r="AP69" s="937"/>
      <c r="AQ69" s="938"/>
      <c r="AR69" s="937"/>
      <c r="AS69" s="938"/>
      <c r="AT69" s="334"/>
      <c r="AU69" s="935"/>
      <c r="AV69" s="936"/>
      <c r="AW69" s="935"/>
      <c r="AX69" s="936"/>
      <c r="AY69" s="935"/>
      <c r="AZ69" s="936"/>
      <c r="BA69" s="335"/>
      <c r="BB69" s="939"/>
      <c r="BC69" s="940"/>
      <c r="BD69" s="939"/>
      <c r="BE69" s="940"/>
      <c r="BF69" s="939"/>
      <c r="BG69" s="940"/>
      <c r="BH69" s="336"/>
      <c r="BI69" s="311">
        <f t="shared" si="168"/>
        <v>0</v>
      </c>
      <c r="BJ69" s="311">
        <f t="shared" si="169"/>
        <v>0</v>
      </c>
      <c r="BK69" s="311">
        <f t="shared" si="170"/>
        <v>0</v>
      </c>
      <c r="BL69" s="301">
        <f t="shared" si="171"/>
        <v>0</v>
      </c>
    </row>
    <row r="70" spans="1:64" s="50" customFormat="1" ht="15" customHeight="1">
      <c r="A70" s="72"/>
      <c r="B70" s="72"/>
      <c r="C70" s="71" t="s">
        <v>262</v>
      </c>
      <c r="D70" s="667"/>
      <c r="E70" s="66"/>
      <c r="F70" s="66"/>
      <c r="G70" s="66"/>
      <c r="H70" s="66"/>
      <c r="I70" s="66"/>
      <c r="J70" s="66"/>
      <c r="K70" s="66"/>
      <c r="L70" s="66"/>
      <c r="M70" s="66"/>
      <c r="N70" s="66"/>
      <c r="O70" s="597"/>
      <c r="P70" s="66"/>
      <c r="Q70" s="135"/>
      <c r="R70" s="64">
        <f t="shared" si="167"/>
        <v>1</v>
      </c>
      <c r="S70" s="589">
        <f t="shared" si="172"/>
        <v>0</v>
      </c>
      <c r="T70" s="590"/>
      <c r="U70" s="589">
        <f t="shared" si="173"/>
        <v>0</v>
      </c>
      <c r="V70" s="590"/>
      <c r="W70" s="589">
        <f t="shared" si="174"/>
        <v>0</v>
      </c>
      <c r="X70" s="590"/>
      <c r="Y70" s="116">
        <f t="shared" si="175"/>
        <v>0</v>
      </c>
      <c r="Z70" s="787"/>
      <c r="AA70" s="788"/>
      <c r="AB70" s="787"/>
      <c r="AC70" s="788"/>
      <c r="AD70" s="787"/>
      <c r="AE70" s="788"/>
      <c r="AF70" s="330"/>
      <c r="AG70" s="812"/>
      <c r="AH70" s="813"/>
      <c r="AI70" s="812"/>
      <c r="AJ70" s="813"/>
      <c r="AK70" s="812"/>
      <c r="AL70" s="813"/>
      <c r="AM70" s="331"/>
      <c r="AN70" s="937"/>
      <c r="AO70" s="938"/>
      <c r="AP70" s="937"/>
      <c r="AQ70" s="938"/>
      <c r="AR70" s="937"/>
      <c r="AS70" s="938"/>
      <c r="AT70" s="334"/>
      <c r="AU70" s="935"/>
      <c r="AV70" s="936"/>
      <c r="AW70" s="935"/>
      <c r="AX70" s="936"/>
      <c r="AY70" s="935"/>
      <c r="AZ70" s="936"/>
      <c r="BA70" s="335"/>
      <c r="BB70" s="939"/>
      <c r="BC70" s="940"/>
      <c r="BD70" s="939"/>
      <c r="BE70" s="940"/>
      <c r="BF70" s="939"/>
      <c r="BG70" s="940"/>
      <c r="BH70" s="336"/>
      <c r="BI70" s="311">
        <f t="shared" si="168"/>
        <v>0</v>
      </c>
      <c r="BJ70" s="311">
        <f t="shared" si="169"/>
        <v>0</v>
      </c>
      <c r="BK70" s="311">
        <f t="shared" si="170"/>
        <v>0</v>
      </c>
      <c r="BL70" s="301">
        <f t="shared" si="171"/>
        <v>0</v>
      </c>
    </row>
    <row r="71" spans="1:64" s="50" customFormat="1" ht="15" customHeight="1">
      <c r="A71" s="72"/>
      <c r="B71" s="72"/>
      <c r="C71" s="71" t="s">
        <v>28</v>
      </c>
      <c r="D71" s="667"/>
      <c r="E71" s="66"/>
      <c r="F71" s="66"/>
      <c r="G71" s="66"/>
      <c r="H71" s="66"/>
      <c r="I71" s="66"/>
      <c r="J71" s="66"/>
      <c r="K71" s="66"/>
      <c r="L71" s="66"/>
      <c r="M71" s="66"/>
      <c r="N71" s="66"/>
      <c r="O71" s="597"/>
      <c r="P71" s="66"/>
      <c r="Q71" s="135"/>
      <c r="R71" s="64">
        <f t="shared" si="167"/>
        <v>1</v>
      </c>
      <c r="S71" s="589">
        <f t="shared" si="172"/>
        <v>0</v>
      </c>
      <c r="T71" s="590"/>
      <c r="U71" s="589">
        <f t="shared" si="173"/>
        <v>0</v>
      </c>
      <c r="V71" s="590"/>
      <c r="W71" s="589">
        <f t="shared" si="174"/>
        <v>0</v>
      </c>
      <c r="X71" s="590"/>
      <c r="Y71" s="116">
        <f t="shared" si="175"/>
        <v>0</v>
      </c>
      <c r="Z71" s="787"/>
      <c r="AA71" s="788"/>
      <c r="AB71" s="787"/>
      <c r="AC71" s="788"/>
      <c r="AD71" s="787"/>
      <c r="AE71" s="788"/>
      <c r="AF71" s="330"/>
      <c r="AG71" s="812"/>
      <c r="AH71" s="813"/>
      <c r="AI71" s="812"/>
      <c r="AJ71" s="813"/>
      <c r="AK71" s="812"/>
      <c r="AL71" s="813"/>
      <c r="AM71" s="331"/>
      <c r="AN71" s="937"/>
      <c r="AO71" s="938"/>
      <c r="AP71" s="937"/>
      <c r="AQ71" s="938"/>
      <c r="AR71" s="937"/>
      <c r="AS71" s="938"/>
      <c r="AT71" s="334"/>
      <c r="AU71" s="935"/>
      <c r="AV71" s="936"/>
      <c r="AW71" s="935"/>
      <c r="AX71" s="936"/>
      <c r="AY71" s="935"/>
      <c r="AZ71" s="936"/>
      <c r="BA71" s="335"/>
      <c r="BB71" s="939"/>
      <c r="BC71" s="940"/>
      <c r="BD71" s="939"/>
      <c r="BE71" s="940"/>
      <c r="BF71" s="939"/>
      <c r="BG71" s="940"/>
      <c r="BH71" s="336"/>
      <c r="BI71" s="311">
        <f t="shared" si="168"/>
        <v>0</v>
      </c>
      <c r="BJ71" s="311">
        <f t="shared" si="169"/>
        <v>0</v>
      </c>
      <c r="BK71" s="311">
        <f t="shared" si="170"/>
        <v>0</v>
      </c>
      <c r="BL71" s="301">
        <f t="shared" si="171"/>
        <v>0</v>
      </c>
    </row>
    <row r="72" spans="1:64" s="50" customFormat="1" ht="15" customHeight="1">
      <c r="A72" s="72"/>
      <c r="B72" s="72"/>
      <c r="C72" s="71" t="s">
        <v>54</v>
      </c>
      <c r="D72" s="667"/>
      <c r="E72" s="66"/>
      <c r="F72" s="66"/>
      <c r="G72" s="66"/>
      <c r="H72" s="66"/>
      <c r="I72" s="66"/>
      <c r="J72" s="66"/>
      <c r="K72" s="66"/>
      <c r="L72" s="66"/>
      <c r="M72" s="66"/>
      <c r="N72" s="66"/>
      <c r="O72" s="597"/>
      <c r="P72" s="66"/>
      <c r="Q72" s="135"/>
      <c r="R72" s="64">
        <f t="shared" si="167"/>
        <v>1.1000000000000001</v>
      </c>
      <c r="S72" s="589">
        <f t="shared" si="172"/>
        <v>0</v>
      </c>
      <c r="T72" s="590"/>
      <c r="U72" s="589">
        <f t="shared" si="173"/>
        <v>0</v>
      </c>
      <c r="V72" s="590"/>
      <c r="W72" s="589">
        <f t="shared" si="174"/>
        <v>0</v>
      </c>
      <c r="X72" s="590"/>
      <c r="Y72" s="116">
        <f t="shared" si="175"/>
        <v>0</v>
      </c>
      <c r="Z72" s="787"/>
      <c r="AA72" s="788"/>
      <c r="AB72" s="787"/>
      <c r="AC72" s="788"/>
      <c r="AD72" s="787"/>
      <c r="AE72" s="788"/>
      <c r="AF72" s="330"/>
      <c r="AG72" s="812"/>
      <c r="AH72" s="813"/>
      <c r="AI72" s="812"/>
      <c r="AJ72" s="813"/>
      <c r="AK72" s="812"/>
      <c r="AL72" s="813"/>
      <c r="AM72" s="331"/>
      <c r="AN72" s="937"/>
      <c r="AO72" s="938"/>
      <c r="AP72" s="937"/>
      <c r="AQ72" s="938"/>
      <c r="AR72" s="937"/>
      <c r="AS72" s="938"/>
      <c r="AT72" s="334"/>
      <c r="AU72" s="935"/>
      <c r="AV72" s="936"/>
      <c r="AW72" s="935"/>
      <c r="AX72" s="936"/>
      <c r="AY72" s="935"/>
      <c r="AZ72" s="936"/>
      <c r="BA72" s="335"/>
      <c r="BB72" s="939"/>
      <c r="BC72" s="940"/>
      <c r="BD72" s="939"/>
      <c r="BE72" s="940"/>
      <c r="BF72" s="939"/>
      <c r="BG72" s="940"/>
      <c r="BH72" s="336"/>
      <c r="BI72" s="311">
        <f t="shared" si="168"/>
        <v>0</v>
      </c>
      <c r="BJ72" s="311">
        <f t="shared" si="169"/>
        <v>0</v>
      </c>
      <c r="BK72" s="311">
        <f t="shared" si="170"/>
        <v>0</v>
      </c>
      <c r="BL72" s="301">
        <f t="shared" si="171"/>
        <v>0</v>
      </c>
    </row>
    <row r="73" spans="1:64" s="50" customFormat="1" ht="15" customHeight="1">
      <c r="A73" s="72"/>
      <c r="B73" s="72"/>
      <c r="C73" s="71" t="s">
        <v>350</v>
      </c>
      <c r="D73" s="667" t="s">
        <v>373</v>
      </c>
      <c r="E73" s="66"/>
      <c r="F73" s="66"/>
      <c r="G73" s="66"/>
      <c r="H73" s="66"/>
      <c r="I73" s="66"/>
      <c r="J73" s="66"/>
      <c r="K73" s="66"/>
      <c r="L73" s="66"/>
      <c r="M73" s="66"/>
      <c r="N73" s="66"/>
      <c r="O73" s="597"/>
      <c r="P73" s="66"/>
      <c r="Q73" s="135"/>
      <c r="R73" s="64">
        <f t="shared" si="167"/>
        <v>1.1000000000000001</v>
      </c>
      <c r="S73" s="589">
        <f t="shared" si="172"/>
        <v>0</v>
      </c>
      <c r="T73" s="590"/>
      <c r="U73" s="589">
        <f t="shared" si="173"/>
        <v>0</v>
      </c>
      <c r="V73" s="590"/>
      <c r="W73" s="589">
        <f t="shared" si="174"/>
        <v>0</v>
      </c>
      <c r="X73" s="590"/>
      <c r="Y73" s="116">
        <f t="shared" si="175"/>
        <v>0</v>
      </c>
      <c r="Z73" s="787"/>
      <c r="AA73" s="788"/>
      <c r="AB73" s="787"/>
      <c r="AC73" s="788"/>
      <c r="AD73" s="787"/>
      <c r="AE73" s="788"/>
      <c r="AF73" s="330"/>
      <c r="AG73" s="812"/>
      <c r="AH73" s="813"/>
      <c r="AI73" s="812"/>
      <c r="AJ73" s="813"/>
      <c r="AK73" s="812"/>
      <c r="AL73" s="813"/>
      <c r="AM73" s="331"/>
      <c r="AN73" s="937"/>
      <c r="AO73" s="938"/>
      <c r="AP73" s="937"/>
      <c r="AQ73" s="938"/>
      <c r="AR73" s="937"/>
      <c r="AS73" s="938"/>
      <c r="AT73" s="334"/>
      <c r="AU73" s="935"/>
      <c r="AV73" s="936"/>
      <c r="AW73" s="935"/>
      <c r="AX73" s="936"/>
      <c r="AY73" s="935"/>
      <c r="AZ73" s="936"/>
      <c r="BA73" s="335"/>
      <c r="BB73" s="939"/>
      <c r="BC73" s="940"/>
      <c r="BD73" s="939"/>
      <c r="BE73" s="940"/>
      <c r="BF73" s="939"/>
      <c r="BG73" s="940"/>
      <c r="BH73" s="336"/>
      <c r="BI73" s="311">
        <f t="shared" si="168"/>
        <v>0</v>
      </c>
      <c r="BJ73" s="311">
        <f t="shared" si="169"/>
        <v>0</v>
      </c>
      <c r="BK73" s="311">
        <f t="shared" si="170"/>
        <v>0</v>
      </c>
      <c r="BL73" s="301">
        <f t="shared" si="171"/>
        <v>0</v>
      </c>
    </row>
    <row r="74" spans="1:64" s="50" customFormat="1" ht="15" customHeight="1">
      <c r="A74" s="72"/>
      <c r="B74" s="72"/>
      <c r="C74" s="71" t="s">
        <v>262</v>
      </c>
      <c r="D74" s="667"/>
      <c r="E74" s="66"/>
      <c r="F74" s="66"/>
      <c r="G74" s="66"/>
      <c r="H74" s="66"/>
      <c r="I74" s="66"/>
      <c r="J74" s="66"/>
      <c r="K74" s="66"/>
      <c r="L74" s="66"/>
      <c r="M74" s="66"/>
      <c r="N74" s="66"/>
      <c r="O74" s="597"/>
      <c r="P74" s="66"/>
      <c r="Q74" s="135"/>
      <c r="R74" s="64">
        <f t="shared" si="167"/>
        <v>1</v>
      </c>
      <c r="S74" s="589">
        <f t="shared" si="172"/>
        <v>0</v>
      </c>
      <c r="T74" s="590"/>
      <c r="U74" s="589">
        <f t="shared" si="173"/>
        <v>0</v>
      </c>
      <c r="V74" s="590"/>
      <c r="W74" s="589">
        <f t="shared" si="174"/>
        <v>0</v>
      </c>
      <c r="X74" s="590"/>
      <c r="Y74" s="116">
        <f t="shared" si="175"/>
        <v>0</v>
      </c>
      <c r="Z74" s="787"/>
      <c r="AA74" s="788"/>
      <c r="AB74" s="787"/>
      <c r="AC74" s="788"/>
      <c r="AD74" s="787"/>
      <c r="AE74" s="788"/>
      <c r="AF74" s="330"/>
      <c r="AG74" s="812"/>
      <c r="AH74" s="813"/>
      <c r="AI74" s="812"/>
      <c r="AJ74" s="813"/>
      <c r="AK74" s="812"/>
      <c r="AL74" s="813"/>
      <c r="AM74" s="331"/>
      <c r="AN74" s="937"/>
      <c r="AO74" s="938"/>
      <c r="AP74" s="937"/>
      <c r="AQ74" s="938"/>
      <c r="AR74" s="937"/>
      <c r="AS74" s="938"/>
      <c r="AT74" s="334"/>
      <c r="AU74" s="935"/>
      <c r="AV74" s="936"/>
      <c r="AW74" s="935"/>
      <c r="AX74" s="936"/>
      <c r="AY74" s="935"/>
      <c r="AZ74" s="936"/>
      <c r="BA74" s="335"/>
      <c r="BB74" s="939"/>
      <c r="BC74" s="940"/>
      <c r="BD74" s="939"/>
      <c r="BE74" s="940"/>
      <c r="BF74" s="939"/>
      <c r="BG74" s="940"/>
      <c r="BH74" s="336"/>
      <c r="BI74" s="311">
        <f t="shared" si="168"/>
        <v>0</v>
      </c>
      <c r="BJ74" s="311">
        <f t="shared" si="169"/>
        <v>0</v>
      </c>
      <c r="BK74" s="311">
        <f t="shared" si="170"/>
        <v>0</v>
      </c>
      <c r="BL74" s="301">
        <f t="shared" si="171"/>
        <v>0</v>
      </c>
    </row>
    <row r="75" spans="1:64" s="50" customFormat="1" ht="15" customHeight="1">
      <c r="A75" s="72"/>
      <c r="B75" s="72"/>
      <c r="C75" s="71" t="s">
        <v>28</v>
      </c>
      <c r="D75" s="667"/>
      <c r="E75" s="66"/>
      <c r="F75" s="66"/>
      <c r="G75" s="66"/>
      <c r="H75" s="66"/>
      <c r="I75" s="66"/>
      <c r="J75" s="66"/>
      <c r="K75" s="66"/>
      <c r="L75" s="66"/>
      <c r="M75" s="66"/>
      <c r="N75" s="66"/>
      <c r="O75" s="597"/>
      <c r="P75" s="66"/>
      <c r="Q75" s="135"/>
      <c r="R75" s="64">
        <f t="shared" si="167"/>
        <v>1</v>
      </c>
      <c r="S75" s="589">
        <f t="shared" si="172"/>
        <v>0</v>
      </c>
      <c r="T75" s="590"/>
      <c r="U75" s="589">
        <f t="shared" si="173"/>
        <v>0</v>
      </c>
      <c r="V75" s="590"/>
      <c r="W75" s="589">
        <f t="shared" si="174"/>
        <v>0</v>
      </c>
      <c r="X75" s="590"/>
      <c r="Y75" s="116">
        <f t="shared" si="175"/>
        <v>0</v>
      </c>
      <c r="Z75" s="787"/>
      <c r="AA75" s="788"/>
      <c r="AB75" s="787"/>
      <c r="AC75" s="788"/>
      <c r="AD75" s="787"/>
      <c r="AE75" s="788"/>
      <c r="AF75" s="330"/>
      <c r="AG75" s="812"/>
      <c r="AH75" s="813"/>
      <c r="AI75" s="812"/>
      <c r="AJ75" s="813"/>
      <c r="AK75" s="812"/>
      <c r="AL75" s="813"/>
      <c r="AM75" s="331"/>
      <c r="AN75" s="937"/>
      <c r="AO75" s="938"/>
      <c r="AP75" s="937"/>
      <c r="AQ75" s="938"/>
      <c r="AR75" s="937"/>
      <c r="AS75" s="938"/>
      <c r="AT75" s="334"/>
      <c r="AU75" s="935"/>
      <c r="AV75" s="936"/>
      <c r="AW75" s="935"/>
      <c r="AX75" s="936"/>
      <c r="AY75" s="935"/>
      <c r="AZ75" s="936"/>
      <c r="BA75" s="335"/>
      <c r="BB75" s="939"/>
      <c r="BC75" s="940"/>
      <c r="BD75" s="939"/>
      <c r="BE75" s="940"/>
      <c r="BF75" s="939"/>
      <c r="BG75" s="940"/>
      <c r="BH75" s="336"/>
      <c r="BI75" s="311">
        <f t="shared" si="168"/>
        <v>0</v>
      </c>
      <c r="BJ75" s="311">
        <f t="shared" si="169"/>
        <v>0</v>
      </c>
      <c r="BK75" s="311">
        <f t="shared" si="170"/>
        <v>0</v>
      </c>
      <c r="BL75" s="301">
        <f t="shared" si="171"/>
        <v>0</v>
      </c>
    </row>
    <row r="76" spans="1:64" s="50" customFormat="1" ht="15" customHeight="1">
      <c r="A76" s="72"/>
      <c r="B76" s="72"/>
      <c r="C76" s="71" t="s">
        <v>54</v>
      </c>
      <c r="D76" s="667"/>
      <c r="E76" s="66"/>
      <c r="F76" s="66"/>
      <c r="G76" s="66"/>
      <c r="H76" s="66"/>
      <c r="I76" s="66"/>
      <c r="J76" s="66"/>
      <c r="K76" s="66"/>
      <c r="L76" s="66"/>
      <c r="M76" s="66"/>
      <c r="N76" s="66"/>
      <c r="O76" s="597"/>
      <c r="P76" s="66"/>
      <c r="Q76" s="135"/>
      <c r="R76" s="64">
        <f t="shared" si="167"/>
        <v>1.1000000000000001</v>
      </c>
      <c r="S76" s="589">
        <f t="shared" si="172"/>
        <v>0</v>
      </c>
      <c r="T76" s="590"/>
      <c r="U76" s="589">
        <f t="shared" si="173"/>
        <v>0</v>
      </c>
      <c r="V76" s="590"/>
      <c r="W76" s="589">
        <f t="shared" si="174"/>
        <v>0</v>
      </c>
      <c r="X76" s="590"/>
      <c r="Y76" s="116">
        <f t="shared" si="175"/>
        <v>0</v>
      </c>
      <c r="Z76" s="787"/>
      <c r="AA76" s="788"/>
      <c r="AB76" s="787"/>
      <c r="AC76" s="788"/>
      <c r="AD76" s="787"/>
      <c r="AE76" s="788"/>
      <c r="AF76" s="330"/>
      <c r="AG76" s="812"/>
      <c r="AH76" s="813"/>
      <c r="AI76" s="812"/>
      <c r="AJ76" s="813"/>
      <c r="AK76" s="812"/>
      <c r="AL76" s="813"/>
      <c r="AM76" s="331"/>
      <c r="AN76" s="937"/>
      <c r="AO76" s="938"/>
      <c r="AP76" s="937"/>
      <c r="AQ76" s="938"/>
      <c r="AR76" s="937"/>
      <c r="AS76" s="938"/>
      <c r="AT76" s="334"/>
      <c r="AU76" s="935"/>
      <c r="AV76" s="936"/>
      <c r="AW76" s="935"/>
      <c r="AX76" s="936"/>
      <c r="AY76" s="935"/>
      <c r="AZ76" s="936"/>
      <c r="BA76" s="335"/>
      <c r="BB76" s="939"/>
      <c r="BC76" s="940"/>
      <c r="BD76" s="939"/>
      <c r="BE76" s="940"/>
      <c r="BF76" s="939"/>
      <c r="BG76" s="940"/>
      <c r="BH76" s="336"/>
      <c r="BI76" s="311">
        <f t="shared" si="168"/>
        <v>0</v>
      </c>
      <c r="BJ76" s="311">
        <f t="shared" si="169"/>
        <v>0</v>
      </c>
      <c r="BK76" s="311">
        <f t="shared" si="170"/>
        <v>0</v>
      </c>
      <c r="BL76" s="301">
        <f t="shared" si="171"/>
        <v>0</v>
      </c>
    </row>
    <row r="77" spans="1:64" s="50" customFormat="1" ht="15" customHeight="1">
      <c r="A77" s="72"/>
      <c r="B77" s="72"/>
      <c r="C77" s="71" t="s">
        <v>350</v>
      </c>
      <c r="D77" s="667" t="s">
        <v>373</v>
      </c>
      <c r="E77" s="66"/>
      <c r="F77" s="66"/>
      <c r="G77" s="66"/>
      <c r="H77" s="66"/>
      <c r="I77" s="66"/>
      <c r="J77" s="66"/>
      <c r="K77" s="66"/>
      <c r="L77" s="66"/>
      <c r="M77" s="66"/>
      <c r="N77" s="66"/>
      <c r="O77" s="597"/>
      <c r="P77" s="66"/>
      <c r="Q77" s="135"/>
      <c r="R77" s="64">
        <f t="shared" si="167"/>
        <v>1.1000000000000001</v>
      </c>
      <c r="S77" s="589">
        <f t="shared" si="172"/>
        <v>0</v>
      </c>
      <c r="T77" s="590"/>
      <c r="U77" s="589">
        <f t="shared" si="173"/>
        <v>0</v>
      </c>
      <c r="V77" s="590"/>
      <c r="W77" s="589">
        <f t="shared" si="174"/>
        <v>0</v>
      </c>
      <c r="X77" s="590"/>
      <c r="Y77" s="116">
        <f t="shared" si="175"/>
        <v>0</v>
      </c>
      <c r="Z77" s="787"/>
      <c r="AA77" s="788"/>
      <c r="AB77" s="787"/>
      <c r="AC77" s="788"/>
      <c r="AD77" s="787"/>
      <c r="AE77" s="788"/>
      <c r="AF77" s="330"/>
      <c r="AG77" s="812"/>
      <c r="AH77" s="813"/>
      <c r="AI77" s="812"/>
      <c r="AJ77" s="813"/>
      <c r="AK77" s="812"/>
      <c r="AL77" s="813"/>
      <c r="AM77" s="331"/>
      <c r="AN77" s="937"/>
      <c r="AO77" s="938"/>
      <c r="AP77" s="937"/>
      <c r="AQ77" s="938"/>
      <c r="AR77" s="937"/>
      <c r="AS77" s="938"/>
      <c r="AT77" s="334"/>
      <c r="AU77" s="935"/>
      <c r="AV77" s="936"/>
      <c r="AW77" s="935"/>
      <c r="AX77" s="936"/>
      <c r="AY77" s="935"/>
      <c r="AZ77" s="936"/>
      <c r="BA77" s="335"/>
      <c r="BB77" s="939"/>
      <c r="BC77" s="940"/>
      <c r="BD77" s="939"/>
      <c r="BE77" s="940"/>
      <c r="BF77" s="939"/>
      <c r="BG77" s="940"/>
      <c r="BH77" s="336"/>
      <c r="BI77" s="311">
        <f t="shared" si="168"/>
        <v>0</v>
      </c>
      <c r="BJ77" s="311">
        <f t="shared" si="169"/>
        <v>0</v>
      </c>
      <c r="BK77" s="311">
        <f t="shared" si="170"/>
        <v>0</v>
      </c>
      <c r="BL77" s="301">
        <f t="shared" si="171"/>
        <v>0</v>
      </c>
    </row>
    <row r="78" spans="1:64" s="50" customFormat="1" ht="15" customHeight="1">
      <c r="A78" s="72"/>
      <c r="B78" s="72"/>
      <c r="C78" s="71" t="s">
        <v>262</v>
      </c>
      <c r="D78" s="667"/>
      <c r="E78" s="66"/>
      <c r="F78" s="66"/>
      <c r="G78" s="66"/>
      <c r="H78" s="66"/>
      <c r="I78" s="66"/>
      <c r="J78" s="66"/>
      <c r="K78" s="66"/>
      <c r="L78" s="66"/>
      <c r="M78" s="66"/>
      <c r="N78" s="66"/>
      <c r="O78" s="597"/>
      <c r="P78" s="66"/>
      <c r="Q78" s="135"/>
      <c r="R78" s="64">
        <f t="shared" si="167"/>
        <v>1</v>
      </c>
      <c r="S78" s="589">
        <f t="shared" si="172"/>
        <v>0</v>
      </c>
      <c r="T78" s="590"/>
      <c r="U78" s="589">
        <f t="shared" si="173"/>
        <v>0</v>
      </c>
      <c r="V78" s="590"/>
      <c r="W78" s="589">
        <f t="shared" si="174"/>
        <v>0</v>
      </c>
      <c r="X78" s="590"/>
      <c r="Y78" s="116">
        <f t="shared" si="175"/>
        <v>0</v>
      </c>
      <c r="Z78" s="787"/>
      <c r="AA78" s="788"/>
      <c r="AB78" s="787"/>
      <c r="AC78" s="788"/>
      <c r="AD78" s="787"/>
      <c r="AE78" s="788"/>
      <c r="AF78" s="330"/>
      <c r="AG78" s="812"/>
      <c r="AH78" s="813"/>
      <c r="AI78" s="812"/>
      <c r="AJ78" s="813"/>
      <c r="AK78" s="812"/>
      <c r="AL78" s="813"/>
      <c r="AM78" s="331"/>
      <c r="AN78" s="937"/>
      <c r="AO78" s="938"/>
      <c r="AP78" s="937"/>
      <c r="AQ78" s="938"/>
      <c r="AR78" s="937"/>
      <c r="AS78" s="938"/>
      <c r="AT78" s="334"/>
      <c r="AU78" s="935"/>
      <c r="AV78" s="936"/>
      <c r="AW78" s="935"/>
      <c r="AX78" s="936"/>
      <c r="AY78" s="935"/>
      <c r="AZ78" s="936"/>
      <c r="BA78" s="335"/>
      <c r="BB78" s="939"/>
      <c r="BC78" s="940"/>
      <c r="BD78" s="939"/>
      <c r="BE78" s="940"/>
      <c r="BF78" s="939"/>
      <c r="BG78" s="940"/>
      <c r="BH78" s="336"/>
      <c r="BI78" s="311">
        <f t="shared" si="168"/>
        <v>0</v>
      </c>
      <c r="BJ78" s="311">
        <f t="shared" si="169"/>
        <v>0</v>
      </c>
      <c r="BK78" s="311">
        <f t="shared" si="170"/>
        <v>0</v>
      </c>
      <c r="BL78" s="301">
        <f t="shared" si="171"/>
        <v>0</v>
      </c>
    </row>
    <row r="79" spans="1:64" s="50" customFormat="1" ht="15" customHeight="1">
      <c r="A79" s="72"/>
      <c r="B79" s="72"/>
      <c r="C79" s="71" t="s">
        <v>28</v>
      </c>
      <c r="D79" s="667"/>
      <c r="E79" s="66"/>
      <c r="F79" s="66"/>
      <c r="G79" s="66"/>
      <c r="H79" s="66"/>
      <c r="I79" s="66"/>
      <c r="J79" s="66"/>
      <c r="K79" s="66"/>
      <c r="L79" s="66"/>
      <c r="M79" s="66"/>
      <c r="N79" s="66"/>
      <c r="O79" s="597"/>
      <c r="P79" s="66"/>
      <c r="Q79" s="135"/>
      <c r="R79" s="64">
        <f t="shared" si="167"/>
        <v>1</v>
      </c>
      <c r="S79" s="589">
        <f t="shared" si="172"/>
        <v>0</v>
      </c>
      <c r="T79" s="590"/>
      <c r="U79" s="589">
        <f t="shared" si="173"/>
        <v>0</v>
      </c>
      <c r="V79" s="590"/>
      <c r="W79" s="589">
        <f t="shared" si="174"/>
        <v>0</v>
      </c>
      <c r="X79" s="590"/>
      <c r="Y79" s="116">
        <f t="shared" si="175"/>
        <v>0</v>
      </c>
      <c r="Z79" s="787"/>
      <c r="AA79" s="788"/>
      <c r="AB79" s="787"/>
      <c r="AC79" s="788"/>
      <c r="AD79" s="787"/>
      <c r="AE79" s="788"/>
      <c r="AF79" s="330"/>
      <c r="AG79" s="812"/>
      <c r="AH79" s="813"/>
      <c r="AI79" s="812"/>
      <c r="AJ79" s="813"/>
      <c r="AK79" s="812"/>
      <c r="AL79" s="813"/>
      <c r="AM79" s="331"/>
      <c r="AN79" s="937"/>
      <c r="AO79" s="938"/>
      <c r="AP79" s="937"/>
      <c r="AQ79" s="938"/>
      <c r="AR79" s="937"/>
      <c r="AS79" s="938"/>
      <c r="AT79" s="334"/>
      <c r="AU79" s="935"/>
      <c r="AV79" s="936"/>
      <c r="AW79" s="935"/>
      <c r="AX79" s="936"/>
      <c r="AY79" s="935"/>
      <c r="AZ79" s="936"/>
      <c r="BA79" s="335"/>
      <c r="BB79" s="939"/>
      <c r="BC79" s="940"/>
      <c r="BD79" s="939"/>
      <c r="BE79" s="940"/>
      <c r="BF79" s="939"/>
      <c r="BG79" s="940"/>
      <c r="BH79" s="336"/>
      <c r="BI79" s="311">
        <f t="shared" si="168"/>
        <v>0</v>
      </c>
      <c r="BJ79" s="311">
        <f t="shared" si="169"/>
        <v>0</v>
      </c>
      <c r="BK79" s="311">
        <f t="shared" si="170"/>
        <v>0</v>
      </c>
      <c r="BL79" s="301">
        <f t="shared" si="171"/>
        <v>0</v>
      </c>
    </row>
    <row r="80" spans="1:64" s="50" customFormat="1" ht="15" customHeight="1">
      <c r="A80" s="72"/>
      <c r="B80" s="72"/>
      <c r="C80" s="71" t="s">
        <v>54</v>
      </c>
      <c r="D80" s="667"/>
      <c r="E80" s="66"/>
      <c r="F80" s="66"/>
      <c r="G80" s="66"/>
      <c r="H80" s="66"/>
      <c r="I80" s="66"/>
      <c r="J80" s="66"/>
      <c r="K80" s="66"/>
      <c r="L80" s="66"/>
      <c r="M80" s="66"/>
      <c r="N80" s="66"/>
      <c r="O80" s="597"/>
      <c r="P80" s="66"/>
      <c r="Q80" s="135"/>
      <c r="R80" s="64">
        <f t="shared" si="167"/>
        <v>1.1000000000000001</v>
      </c>
      <c r="S80" s="589">
        <f t="shared" si="172"/>
        <v>0</v>
      </c>
      <c r="T80" s="590"/>
      <c r="U80" s="589">
        <f t="shared" si="173"/>
        <v>0</v>
      </c>
      <c r="V80" s="590"/>
      <c r="W80" s="589">
        <f t="shared" si="174"/>
        <v>0</v>
      </c>
      <c r="X80" s="590"/>
      <c r="Y80" s="116">
        <f t="shared" si="175"/>
        <v>0</v>
      </c>
      <c r="Z80" s="787"/>
      <c r="AA80" s="788"/>
      <c r="AB80" s="787"/>
      <c r="AC80" s="788"/>
      <c r="AD80" s="787"/>
      <c r="AE80" s="788"/>
      <c r="AF80" s="330"/>
      <c r="AG80" s="812"/>
      <c r="AH80" s="813"/>
      <c r="AI80" s="812"/>
      <c r="AJ80" s="813"/>
      <c r="AK80" s="812"/>
      <c r="AL80" s="813"/>
      <c r="AM80" s="331"/>
      <c r="AN80" s="937"/>
      <c r="AO80" s="938"/>
      <c r="AP80" s="937"/>
      <c r="AQ80" s="938"/>
      <c r="AR80" s="937"/>
      <c r="AS80" s="938"/>
      <c r="AT80" s="334"/>
      <c r="AU80" s="935"/>
      <c r="AV80" s="936"/>
      <c r="AW80" s="935"/>
      <c r="AX80" s="936"/>
      <c r="AY80" s="935"/>
      <c r="AZ80" s="936"/>
      <c r="BA80" s="335"/>
      <c r="BB80" s="939"/>
      <c r="BC80" s="940"/>
      <c r="BD80" s="939"/>
      <c r="BE80" s="940"/>
      <c r="BF80" s="939"/>
      <c r="BG80" s="940"/>
      <c r="BH80" s="336"/>
      <c r="BI80" s="311">
        <f t="shared" si="168"/>
        <v>0</v>
      </c>
      <c r="BJ80" s="311">
        <f t="shared" si="169"/>
        <v>0</v>
      </c>
      <c r="BK80" s="311">
        <f t="shared" si="170"/>
        <v>0</v>
      </c>
      <c r="BL80" s="301">
        <f t="shared" si="171"/>
        <v>0</v>
      </c>
    </row>
    <row r="81" spans="1:64" s="50" customFormat="1" ht="15" customHeight="1">
      <c r="A81" s="72"/>
      <c r="B81" s="72"/>
      <c r="C81" s="71" t="s">
        <v>350</v>
      </c>
      <c r="D81" s="667" t="s">
        <v>373</v>
      </c>
      <c r="E81" s="66"/>
      <c r="F81" s="66"/>
      <c r="G81" s="66"/>
      <c r="H81" s="66"/>
      <c r="I81" s="66"/>
      <c r="J81" s="66"/>
      <c r="K81" s="66"/>
      <c r="L81" s="66"/>
      <c r="M81" s="66"/>
      <c r="N81" s="66"/>
      <c r="O81" s="597"/>
      <c r="P81" s="66"/>
      <c r="Q81" s="135"/>
      <c r="R81" s="64">
        <f t="shared" si="167"/>
        <v>1.1000000000000001</v>
      </c>
      <c r="S81" s="589">
        <f t="shared" si="172"/>
        <v>0</v>
      </c>
      <c r="T81" s="590"/>
      <c r="U81" s="589">
        <f t="shared" si="173"/>
        <v>0</v>
      </c>
      <c r="V81" s="590"/>
      <c r="W81" s="589">
        <f t="shared" si="174"/>
        <v>0</v>
      </c>
      <c r="X81" s="590"/>
      <c r="Y81" s="116">
        <f t="shared" si="175"/>
        <v>0</v>
      </c>
      <c r="Z81" s="787"/>
      <c r="AA81" s="788"/>
      <c r="AB81" s="787"/>
      <c r="AC81" s="788"/>
      <c r="AD81" s="787"/>
      <c r="AE81" s="788"/>
      <c r="AF81" s="330"/>
      <c r="AG81" s="812"/>
      <c r="AH81" s="813"/>
      <c r="AI81" s="812"/>
      <c r="AJ81" s="813"/>
      <c r="AK81" s="812"/>
      <c r="AL81" s="813"/>
      <c r="AM81" s="331"/>
      <c r="AN81" s="937"/>
      <c r="AO81" s="938"/>
      <c r="AP81" s="937"/>
      <c r="AQ81" s="938"/>
      <c r="AR81" s="937"/>
      <c r="AS81" s="938"/>
      <c r="AT81" s="334"/>
      <c r="AU81" s="935"/>
      <c r="AV81" s="936"/>
      <c r="AW81" s="935"/>
      <c r="AX81" s="936"/>
      <c r="AY81" s="935"/>
      <c r="AZ81" s="936"/>
      <c r="BA81" s="335"/>
      <c r="BB81" s="939"/>
      <c r="BC81" s="940"/>
      <c r="BD81" s="939"/>
      <c r="BE81" s="940"/>
      <c r="BF81" s="939"/>
      <c r="BG81" s="940"/>
      <c r="BH81" s="336"/>
      <c r="BI81" s="311">
        <f t="shared" si="168"/>
        <v>0</v>
      </c>
      <c r="BJ81" s="311">
        <f t="shared" si="169"/>
        <v>0</v>
      </c>
      <c r="BK81" s="311">
        <f t="shared" si="170"/>
        <v>0</v>
      </c>
      <c r="BL81" s="301">
        <f t="shared" si="171"/>
        <v>0</v>
      </c>
    </row>
    <row r="82" spans="1:64" s="50" customFormat="1" ht="15" customHeight="1">
      <c r="A82" s="72"/>
      <c r="B82" s="72"/>
      <c r="C82" s="71" t="s">
        <v>262</v>
      </c>
      <c r="D82" s="667"/>
      <c r="E82" s="66"/>
      <c r="F82" s="66"/>
      <c r="G82" s="66"/>
      <c r="H82" s="66"/>
      <c r="I82" s="66"/>
      <c r="J82" s="66"/>
      <c r="K82" s="66"/>
      <c r="L82" s="66"/>
      <c r="M82" s="66"/>
      <c r="N82" s="66"/>
      <c r="O82" s="597"/>
      <c r="P82" s="66"/>
      <c r="Q82" s="135"/>
      <c r="R82" s="64">
        <f t="shared" si="167"/>
        <v>1</v>
      </c>
      <c r="S82" s="589">
        <f t="shared" si="172"/>
        <v>0</v>
      </c>
      <c r="T82" s="590"/>
      <c r="U82" s="589">
        <f t="shared" si="173"/>
        <v>0</v>
      </c>
      <c r="V82" s="590"/>
      <c r="W82" s="589">
        <f t="shared" si="174"/>
        <v>0</v>
      </c>
      <c r="X82" s="590"/>
      <c r="Y82" s="116">
        <f t="shared" si="175"/>
        <v>0</v>
      </c>
      <c r="Z82" s="787"/>
      <c r="AA82" s="788"/>
      <c r="AB82" s="787"/>
      <c r="AC82" s="788"/>
      <c r="AD82" s="787"/>
      <c r="AE82" s="788"/>
      <c r="AF82" s="330"/>
      <c r="AG82" s="812"/>
      <c r="AH82" s="813"/>
      <c r="AI82" s="812"/>
      <c r="AJ82" s="813"/>
      <c r="AK82" s="812"/>
      <c r="AL82" s="813"/>
      <c r="AM82" s="331"/>
      <c r="AN82" s="937"/>
      <c r="AO82" s="938"/>
      <c r="AP82" s="937"/>
      <c r="AQ82" s="938"/>
      <c r="AR82" s="937"/>
      <c r="AS82" s="938"/>
      <c r="AT82" s="334"/>
      <c r="AU82" s="935"/>
      <c r="AV82" s="936"/>
      <c r="AW82" s="935"/>
      <c r="AX82" s="936"/>
      <c r="AY82" s="935"/>
      <c r="AZ82" s="936"/>
      <c r="BA82" s="335"/>
      <c r="BB82" s="939"/>
      <c r="BC82" s="940"/>
      <c r="BD82" s="939"/>
      <c r="BE82" s="940"/>
      <c r="BF82" s="939"/>
      <c r="BG82" s="940"/>
      <c r="BH82" s="336"/>
      <c r="BI82" s="311">
        <f t="shared" si="168"/>
        <v>0</v>
      </c>
      <c r="BJ82" s="311">
        <f t="shared" si="169"/>
        <v>0</v>
      </c>
      <c r="BK82" s="311">
        <f t="shared" si="170"/>
        <v>0</v>
      </c>
      <c r="BL82" s="301">
        <f t="shared" si="171"/>
        <v>0</v>
      </c>
    </row>
    <row r="83" spans="1:64" s="50" customFormat="1" ht="15" customHeight="1">
      <c r="A83" s="72"/>
      <c r="B83" s="72"/>
      <c r="C83" s="71" t="s">
        <v>28</v>
      </c>
      <c r="D83" s="667"/>
      <c r="E83" s="66"/>
      <c r="F83" s="66"/>
      <c r="G83" s="66"/>
      <c r="H83" s="66"/>
      <c r="I83" s="66"/>
      <c r="J83" s="66"/>
      <c r="K83" s="66"/>
      <c r="L83" s="66"/>
      <c r="M83" s="66"/>
      <c r="N83" s="66"/>
      <c r="O83" s="597"/>
      <c r="P83" s="66"/>
      <c r="Q83" s="135"/>
      <c r="R83" s="64">
        <f t="shared" si="167"/>
        <v>1</v>
      </c>
      <c r="S83" s="589">
        <f t="shared" si="172"/>
        <v>0</v>
      </c>
      <c r="T83" s="590"/>
      <c r="U83" s="589">
        <f t="shared" si="173"/>
        <v>0</v>
      </c>
      <c r="V83" s="590"/>
      <c r="W83" s="589">
        <f t="shared" si="174"/>
        <v>0</v>
      </c>
      <c r="X83" s="590"/>
      <c r="Y83" s="116">
        <f t="shared" si="175"/>
        <v>0</v>
      </c>
      <c r="Z83" s="787"/>
      <c r="AA83" s="788"/>
      <c r="AB83" s="787"/>
      <c r="AC83" s="788"/>
      <c r="AD83" s="787"/>
      <c r="AE83" s="788"/>
      <c r="AF83" s="330"/>
      <c r="AG83" s="812"/>
      <c r="AH83" s="813"/>
      <c r="AI83" s="812"/>
      <c r="AJ83" s="813"/>
      <c r="AK83" s="812"/>
      <c r="AL83" s="813"/>
      <c r="AM83" s="331"/>
      <c r="AN83" s="937"/>
      <c r="AO83" s="938"/>
      <c r="AP83" s="937"/>
      <c r="AQ83" s="938"/>
      <c r="AR83" s="937"/>
      <c r="AS83" s="938"/>
      <c r="AT83" s="334"/>
      <c r="AU83" s="935"/>
      <c r="AV83" s="936"/>
      <c r="AW83" s="935"/>
      <c r="AX83" s="936"/>
      <c r="AY83" s="935"/>
      <c r="AZ83" s="936"/>
      <c r="BA83" s="335"/>
      <c r="BB83" s="939"/>
      <c r="BC83" s="940"/>
      <c r="BD83" s="939"/>
      <c r="BE83" s="940"/>
      <c r="BF83" s="939"/>
      <c r="BG83" s="940"/>
      <c r="BH83" s="336"/>
      <c r="BI83" s="311">
        <f t="shared" si="168"/>
        <v>0</v>
      </c>
      <c r="BJ83" s="311">
        <f t="shared" si="169"/>
        <v>0</v>
      </c>
      <c r="BK83" s="311">
        <f t="shared" si="170"/>
        <v>0</v>
      </c>
      <c r="BL83" s="301">
        <f t="shared" si="171"/>
        <v>0</v>
      </c>
    </row>
    <row r="84" spans="1:64" s="50" customFormat="1" ht="15" customHeight="1">
      <c r="A84" s="72"/>
      <c r="B84" s="72"/>
      <c r="C84" s="71" t="s">
        <v>54</v>
      </c>
      <c r="D84" s="667"/>
      <c r="E84" s="66"/>
      <c r="F84" s="66"/>
      <c r="G84" s="66"/>
      <c r="H84" s="66"/>
      <c r="I84" s="66"/>
      <c r="J84" s="66"/>
      <c r="K84" s="66"/>
      <c r="L84" s="66"/>
      <c r="M84" s="66"/>
      <c r="N84" s="66"/>
      <c r="O84" s="597"/>
      <c r="P84" s="66"/>
      <c r="Q84" s="135"/>
      <c r="R84" s="64">
        <f t="shared" si="167"/>
        <v>1.1000000000000001</v>
      </c>
      <c r="S84" s="589">
        <f t="shared" si="172"/>
        <v>0</v>
      </c>
      <c r="T84" s="590"/>
      <c r="U84" s="589">
        <f t="shared" si="173"/>
        <v>0</v>
      </c>
      <c r="V84" s="590"/>
      <c r="W84" s="589">
        <f t="shared" si="174"/>
        <v>0</v>
      </c>
      <c r="X84" s="590"/>
      <c r="Y84" s="116">
        <f t="shared" si="175"/>
        <v>0</v>
      </c>
      <c r="Z84" s="787"/>
      <c r="AA84" s="788"/>
      <c r="AB84" s="787"/>
      <c r="AC84" s="788"/>
      <c r="AD84" s="787"/>
      <c r="AE84" s="788"/>
      <c r="AF84" s="330"/>
      <c r="AG84" s="812"/>
      <c r="AH84" s="813"/>
      <c r="AI84" s="812"/>
      <c r="AJ84" s="813"/>
      <c r="AK84" s="812"/>
      <c r="AL84" s="813"/>
      <c r="AM84" s="331"/>
      <c r="AN84" s="937"/>
      <c r="AO84" s="938"/>
      <c r="AP84" s="937"/>
      <c r="AQ84" s="938"/>
      <c r="AR84" s="937"/>
      <c r="AS84" s="938"/>
      <c r="AT84" s="334"/>
      <c r="AU84" s="935"/>
      <c r="AV84" s="936"/>
      <c r="AW84" s="935"/>
      <c r="AX84" s="936"/>
      <c r="AY84" s="935"/>
      <c r="AZ84" s="936"/>
      <c r="BA84" s="335"/>
      <c r="BB84" s="939"/>
      <c r="BC84" s="940"/>
      <c r="BD84" s="939"/>
      <c r="BE84" s="940"/>
      <c r="BF84" s="939"/>
      <c r="BG84" s="940"/>
      <c r="BH84" s="336"/>
      <c r="BI84" s="311">
        <f t="shared" si="168"/>
        <v>0</v>
      </c>
      <c r="BJ84" s="311">
        <f t="shared" si="169"/>
        <v>0</v>
      </c>
      <c r="BK84" s="311">
        <f t="shared" si="170"/>
        <v>0</v>
      </c>
      <c r="BL84" s="301">
        <f t="shared" si="171"/>
        <v>0</v>
      </c>
    </row>
    <row r="85" spans="1:64" s="50" customFormat="1" ht="15" customHeight="1">
      <c r="A85" s="72"/>
      <c r="B85" s="72"/>
      <c r="C85" s="133"/>
      <c r="D85" s="47"/>
      <c r="E85" s="82"/>
      <c r="F85" s="82"/>
      <c r="G85" s="82"/>
      <c r="H85" s="82"/>
      <c r="I85" s="82"/>
      <c r="J85" s="82"/>
      <c r="K85" s="82"/>
      <c r="L85" s="82"/>
      <c r="M85" s="82"/>
      <c r="N85" s="82"/>
      <c r="O85" s="627" t="s">
        <v>184</v>
      </c>
      <c r="P85" s="628"/>
      <c r="Q85" s="628"/>
      <c r="R85" s="629"/>
      <c r="S85" s="596">
        <f>SUM(S65:S84)</f>
        <v>0</v>
      </c>
      <c r="T85" s="595"/>
      <c r="U85" s="596">
        <f>SUM(U65:U84)</f>
        <v>0</v>
      </c>
      <c r="V85" s="595"/>
      <c r="W85" s="596">
        <f>SUM(W65:W84)</f>
        <v>0</v>
      </c>
      <c r="X85" s="595"/>
      <c r="Y85" s="119">
        <f>SUM(S85:X85)</f>
        <v>0</v>
      </c>
      <c r="Z85" s="596"/>
      <c r="AA85" s="595"/>
      <c r="AB85" s="596"/>
      <c r="AC85" s="595"/>
      <c r="AD85" s="596"/>
      <c r="AE85" s="595"/>
      <c r="AF85" s="119"/>
      <c r="AG85" s="596"/>
      <c r="AH85" s="595"/>
      <c r="AI85" s="596"/>
      <c r="AJ85" s="595"/>
      <c r="AK85" s="596"/>
      <c r="AL85" s="595"/>
      <c r="AM85" s="119"/>
      <c r="AN85" s="596"/>
      <c r="AO85" s="595"/>
      <c r="AP85" s="596"/>
      <c r="AQ85" s="595"/>
      <c r="AR85" s="596"/>
      <c r="AS85" s="595"/>
      <c r="AT85" s="119"/>
      <c r="AU85" s="596"/>
      <c r="AV85" s="595"/>
      <c r="AW85" s="596"/>
      <c r="AX85" s="595"/>
      <c r="AY85" s="596"/>
      <c r="AZ85" s="595"/>
      <c r="BA85" s="119"/>
      <c r="BB85" s="596"/>
      <c r="BC85" s="595"/>
      <c r="BD85" s="596"/>
      <c r="BE85" s="595"/>
      <c r="BF85" s="596"/>
      <c r="BG85" s="595"/>
      <c r="BH85" s="119"/>
      <c r="BI85" s="312">
        <f>SUM(BI65:BI84)</f>
        <v>0</v>
      </c>
      <c r="BJ85" s="312">
        <f>SUM(BJ65:BJ84)</f>
        <v>0</v>
      </c>
      <c r="BK85" s="312">
        <f>SUM(BK65:BK84)</f>
        <v>0</v>
      </c>
      <c r="BL85" s="312">
        <f t="shared" si="171"/>
        <v>0</v>
      </c>
    </row>
    <row r="86" spans="1:64" s="50" customFormat="1" ht="15.75">
      <c r="A86" s="72"/>
      <c r="B86" s="72"/>
      <c r="C86" s="133"/>
      <c r="D86" s="47"/>
      <c r="E86" s="635" t="s">
        <v>461</v>
      </c>
      <c r="F86" s="635"/>
      <c r="G86" s="635"/>
      <c r="H86" s="635"/>
      <c r="I86" s="635"/>
      <c r="J86" s="635"/>
      <c r="K86" s="635"/>
      <c r="L86" s="635"/>
      <c r="M86" s="635"/>
      <c r="N86" s="635"/>
      <c r="O86" s="47"/>
      <c r="P86" s="47"/>
      <c r="Q86" s="337"/>
      <c r="R86" s="161"/>
      <c r="S86" s="162"/>
      <c r="T86" s="163"/>
      <c r="U86" s="162"/>
      <c r="V86" s="163"/>
      <c r="W86" s="162"/>
      <c r="X86" s="163"/>
      <c r="Y86" s="164"/>
      <c r="Z86" s="162"/>
      <c r="AA86" s="163"/>
      <c r="AB86" s="162"/>
      <c r="AC86" s="163"/>
      <c r="AD86" s="162"/>
      <c r="AE86" s="163"/>
      <c r="AF86" s="164"/>
      <c r="AG86" s="162"/>
      <c r="AH86" s="163"/>
      <c r="AI86" s="162"/>
      <c r="AJ86" s="163"/>
      <c r="AK86" s="162"/>
      <c r="AL86" s="163"/>
      <c r="AM86" s="164"/>
      <c r="AN86" s="162"/>
      <c r="AO86" s="163"/>
      <c r="AP86" s="162"/>
      <c r="AQ86" s="163"/>
      <c r="AR86" s="162"/>
      <c r="AS86" s="163"/>
      <c r="AT86" s="164"/>
      <c r="AU86" s="162"/>
      <c r="AV86" s="163"/>
      <c r="AW86" s="162"/>
      <c r="AX86" s="163"/>
      <c r="AY86" s="162"/>
      <c r="AZ86" s="163"/>
      <c r="BA86" s="164"/>
      <c r="BB86" s="162"/>
      <c r="BC86" s="163"/>
      <c r="BD86" s="162"/>
      <c r="BE86" s="163"/>
      <c r="BF86" s="162"/>
      <c r="BG86" s="163"/>
      <c r="BH86" s="164"/>
      <c r="BI86" s="338"/>
      <c r="BJ86" s="338"/>
      <c r="BK86" s="338"/>
      <c r="BL86" s="314"/>
    </row>
    <row r="87" spans="1:64" s="50" customFormat="1" ht="36" customHeight="1">
      <c r="A87" s="72"/>
      <c r="B87" s="72"/>
      <c r="C87" s="120" t="s">
        <v>77</v>
      </c>
      <c r="D87" s="73" t="s">
        <v>182</v>
      </c>
      <c r="E87" s="465" t="str">
        <f>S9</f>
        <v>Year 1</v>
      </c>
      <c r="F87" s="465" t="str">
        <f>U9</f>
        <v>Year 2</v>
      </c>
      <c r="G87" s="465" t="str">
        <f>W9</f>
        <v>Year 3</v>
      </c>
      <c r="H87" s="465"/>
      <c r="I87" s="465"/>
      <c r="J87" s="77"/>
      <c r="K87" s="77"/>
      <c r="L87" s="77"/>
      <c r="M87" s="77"/>
      <c r="N87" s="77"/>
      <c r="O87" s="512" t="s">
        <v>371</v>
      </c>
      <c r="P87" s="512" t="s">
        <v>372</v>
      </c>
      <c r="Q87" s="512" t="s">
        <v>76</v>
      </c>
      <c r="R87" s="512" t="s">
        <v>352</v>
      </c>
      <c r="S87" s="159"/>
      <c r="T87" s="128"/>
      <c r="U87" s="159"/>
      <c r="V87" s="128"/>
      <c r="W87" s="159"/>
      <c r="X87" s="128"/>
      <c r="Y87" s="129"/>
      <c r="Z87" s="159"/>
      <c r="AA87" s="128"/>
      <c r="AB87" s="159"/>
      <c r="AC87" s="128"/>
      <c r="AD87" s="159"/>
      <c r="AE87" s="128"/>
      <c r="AF87" s="129"/>
      <c r="AG87" s="159"/>
      <c r="AH87" s="128"/>
      <c r="AI87" s="159"/>
      <c r="AJ87" s="128"/>
      <c r="AK87" s="159"/>
      <c r="AL87" s="128"/>
      <c r="AM87" s="129"/>
      <c r="AN87" s="159"/>
      <c r="AO87" s="128"/>
      <c r="AP87" s="159"/>
      <c r="AQ87" s="128"/>
      <c r="AR87" s="159"/>
      <c r="AS87" s="128"/>
      <c r="AT87" s="129"/>
      <c r="AU87" s="159"/>
      <c r="AV87" s="128"/>
      <c r="AW87" s="159"/>
      <c r="AX87" s="128"/>
      <c r="AY87" s="159"/>
      <c r="AZ87" s="128"/>
      <c r="BA87" s="129"/>
      <c r="BB87" s="159"/>
      <c r="BC87" s="128"/>
      <c r="BD87" s="159"/>
      <c r="BE87" s="128"/>
      <c r="BF87" s="159"/>
      <c r="BG87" s="128"/>
      <c r="BH87" s="129"/>
      <c r="BI87" s="338"/>
      <c r="BJ87" s="338"/>
      <c r="BK87" s="338"/>
      <c r="BL87" s="314"/>
    </row>
    <row r="88" spans="1:64" ht="15" customHeight="1">
      <c r="C88" s="71" t="s">
        <v>350</v>
      </c>
      <c r="D88" s="667" t="s">
        <v>373</v>
      </c>
      <c r="E88" s="66"/>
      <c r="F88" s="66"/>
      <c r="G88" s="66"/>
      <c r="H88" s="66"/>
      <c r="I88" s="66"/>
      <c r="J88" s="66"/>
      <c r="K88" s="66"/>
      <c r="L88" s="66"/>
      <c r="M88" s="66"/>
      <c r="N88" s="66"/>
      <c r="O88" s="597"/>
      <c r="P88" s="66"/>
      <c r="Q88" s="135"/>
      <c r="R88" s="64">
        <f t="shared" ref="R88:R111" si="176">VLOOKUP(C88,TravelIncrease,2,0)</f>
        <v>1.1000000000000001</v>
      </c>
      <c r="S88" s="589">
        <f>$E88*$P88*$Q88</f>
        <v>0</v>
      </c>
      <c r="T88" s="590"/>
      <c r="U88" s="589">
        <f>$F88*$P88*$Q88*$R88</f>
        <v>0</v>
      </c>
      <c r="V88" s="590"/>
      <c r="W88" s="589">
        <f>$G88*$P88*$Q88*($R88^2)</f>
        <v>0</v>
      </c>
      <c r="X88" s="590"/>
      <c r="Y88" s="116">
        <f>SUM(S88+U88+W88)</f>
        <v>0</v>
      </c>
      <c r="Z88" s="787"/>
      <c r="AA88" s="788"/>
      <c r="AB88" s="787"/>
      <c r="AC88" s="788"/>
      <c r="AD88" s="787"/>
      <c r="AE88" s="788"/>
      <c r="AF88" s="330"/>
      <c r="AG88" s="812"/>
      <c r="AH88" s="813"/>
      <c r="AI88" s="812"/>
      <c r="AJ88" s="813"/>
      <c r="AK88" s="812"/>
      <c r="AL88" s="813"/>
      <c r="AM88" s="331"/>
      <c r="AN88" s="937"/>
      <c r="AO88" s="938"/>
      <c r="AP88" s="937"/>
      <c r="AQ88" s="938"/>
      <c r="AR88" s="937"/>
      <c r="AS88" s="938"/>
      <c r="AT88" s="334"/>
      <c r="AU88" s="935"/>
      <c r="AV88" s="936"/>
      <c r="AW88" s="935"/>
      <c r="AX88" s="936"/>
      <c r="AY88" s="935"/>
      <c r="AZ88" s="936"/>
      <c r="BA88" s="335"/>
      <c r="BB88" s="939"/>
      <c r="BC88" s="940"/>
      <c r="BD88" s="939"/>
      <c r="BE88" s="940"/>
      <c r="BF88" s="939"/>
      <c r="BG88" s="940"/>
      <c r="BH88" s="336"/>
      <c r="BI88" s="311">
        <f t="shared" ref="BI88:BI111" si="177">S88</f>
        <v>0</v>
      </c>
      <c r="BJ88" s="311">
        <f t="shared" ref="BJ88:BJ111" si="178">U88</f>
        <v>0</v>
      </c>
      <c r="BK88" s="311">
        <f t="shared" ref="BK88:BK111" si="179">W88</f>
        <v>0</v>
      </c>
      <c r="BL88" s="301">
        <f t="shared" ref="BL88:BL112" si="180">SUM(BI88:BK88)</f>
        <v>0</v>
      </c>
    </row>
    <row r="89" spans="1:64" ht="15" customHeight="1">
      <c r="C89" s="71" t="s">
        <v>262</v>
      </c>
      <c r="D89" s="667"/>
      <c r="E89" s="66"/>
      <c r="F89" s="66"/>
      <c r="G89" s="66"/>
      <c r="H89" s="66"/>
      <c r="I89" s="66"/>
      <c r="J89" s="66"/>
      <c r="K89" s="66"/>
      <c r="L89" s="66"/>
      <c r="M89" s="66"/>
      <c r="N89" s="66"/>
      <c r="O89" s="597"/>
      <c r="P89" s="66"/>
      <c r="Q89" s="135"/>
      <c r="R89" s="64">
        <f t="shared" si="176"/>
        <v>1</v>
      </c>
      <c r="S89" s="589">
        <f t="shared" ref="S89:S111" si="181">$E89*$P89*$Q89</f>
        <v>0</v>
      </c>
      <c r="T89" s="590"/>
      <c r="U89" s="589">
        <f t="shared" ref="U89:U111" si="182">$F89*$P89*$Q89*$R89</f>
        <v>0</v>
      </c>
      <c r="V89" s="590"/>
      <c r="W89" s="589">
        <f t="shared" ref="W89:W111" si="183">$G89*$P89*$Q89*($R89^2)</f>
        <v>0</v>
      </c>
      <c r="X89" s="590"/>
      <c r="Y89" s="116">
        <f t="shared" ref="Y89:Y111" si="184">SUM(S89+U89+W89)</f>
        <v>0</v>
      </c>
      <c r="Z89" s="787"/>
      <c r="AA89" s="788"/>
      <c r="AB89" s="787"/>
      <c r="AC89" s="788"/>
      <c r="AD89" s="787"/>
      <c r="AE89" s="788"/>
      <c r="AF89" s="330"/>
      <c r="AG89" s="812"/>
      <c r="AH89" s="813"/>
      <c r="AI89" s="812"/>
      <c r="AJ89" s="813"/>
      <c r="AK89" s="812"/>
      <c r="AL89" s="813"/>
      <c r="AM89" s="331"/>
      <c r="AN89" s="937"/>
      <c r="AO89" s="938"/>
      <c r="AP89" s="937"/>
      <c r="AQ89" s="938"/>
      <c r="AR89" s="937"/>
      <c r="AS89" s="938"/>
      <c r="AT89" s="334"/>
      <c r="AU89" s="935"/>
      <c r="AV89" s="936"/>
      <c r="AW89" s="935"/>
      <c r="AX89" s="936"/>
      <c r="AY89" s="935"/>
      <c r="AZ89" s="936"/>
      <c r="BA89" s="335"/>
      <c r="BB89" s="939"/>
      <c r="BC89" s="940"/>
      <c r="BD89" s="939"/>
      <c r="BE89" s="940"/>
      <c r="BF89" s="939"/>
      <c r="BG89" s="940"/>
      <c r="BH89" s="336"/>
      <c r="BI89" s="311">
        <f t="shared" si="177"/>
        <v>0</v>
      </c>
      <c r="BJ89" s="311">
        <f t="shared" si="178"/>
        <v>0</v>
      </c>
      <c r="BK89" s="311">
        <f t="shared" si="179"/>
        <v>0</v>
      </c>
      <c r="BL89" s="301">
        <f t="shared" si="180"/>
        <v>0</v>
      </c>
    </row>
    <row r="90" spans="1:64" ht="15" customHeight="1">
      <c r="C90" s="71" t="s">
        <v>28</v>
      </c>
      <c r="D90" s="667"/>
      <c r="E90" s="66"/>
      <c r="F90" s="66"/>
      <c r="G90" s="66"/>
      <c r="H90" s="66"/>
      <c r="I90" s="66"/>
      <c r="J90" s="66"/>
      <c r="K90" s="66"/>
      <c r="L90" s="66"/>
      <c r="M90" s="66"/>
      <c r="N90" s="66"/>
      <c r="O90" s="597"/>
      <c r="P90" s="66"/>
      <c r="Q90" s="135"/>
      <c r="R90" s="64">
        <f t="shared" si="176"/>
        <v>1</v>
      </c>
      <c r="S90" s="589">
        <f t="shared" si="181"/>
        <v>0</v>
      </c>
      <c r="T90" s="590"/>
      <c r="U90" s="589">
        <f t="shared" si="182"/>
        <v>0</v>
      </c>
      <c r="V90" s="590"/>
      <c r="W90" s="589">
        <f t="shared" si="183"/>
        <v>0</v>
      </c>
      <c r="X90" s="590"/>
      <c r="Y90" s="116">
        <f t="shared" si="184"/>
        <v>0</v>
      </c>
      <c r="Z90" s="787"/>
      <c r="AA90" s="788"/>
      <c r="AB90" s="787"/>
      <c r="AC90" s="788"/>
      <c r="AD90" s="787"/>
      <c r="AE90" s="788"/>
      <c r="AF90" s="330"/>
      <c r="AG90" s="812"/>
      <c r="AH90" s="813"/>
      <c r="AI90" s="812"/>
      <c r="AJ90" s="813"/>
      <c r="AK90" s="812"/>
      <c r="AL90" s="813"/>
      <c r="AM90" s="331"/>
      <c r="AN90" s="937"/>
      <c r="AO90" s="938"/>
      <c r="AP90" s="937"/>
      <c r="AQ90" s="938"/>
      <c r="AR90" s="937"/>
      <c r="AS90" s="938"/>
      <c r="AT90" s="334"/>
      <c r="AU90" s="935"/>
      <c r="AV90" s="936"/>
      <c r="AW90" s="935"/>
      <c r="AX90" s="936"/>
      <c r="AY90" s="935"/>
      <c r="AZ90" s="936"/>
      <c r="BA90" s="335"/>
      <c r="BB90" s="939"/>
      <c r="BC90" s="940"/>
      <c r="BD90" s="939"/>
      <c r="BE90" s="940"/>
      <c r="BF90" s="939"/>
      <c r="BG90" s="940"/>
      <c r="BH90" s="336"/>
      <c r="BI90" s="311">
        <f t="shared" si="177"/>
        <v>0</v>
      </c>
      <c r="BJ90" s="311">
        <f t="shared" si="178"/>
        <v>0</v>
      </c>
      <c r="BK90" s="311">
        <f t="shared" si="179"/>
        <v>0</v>
      </c>
      <c r="BL90" s="301">
        <f t="shared" si="180"/>
        <v>0</v>
      </c>
    </row>
    <row r="91" spans="1:64" ht="15" customHeight="1">
      <c r="C91" s="71" t="s">
        <v>54</v>
      </c>
      <c r="D91" s="667"/>
      <c r="E91" s="66"/>
      <c r="F91" s="66"/>
      <c r="G91" s="66"/>
      <c r="H91" s="66"/>
      <c r="I91" s="66"/>
      <c r="J91" s="66"/>
      <c r="K91" s="66"/>
      <c r="L91" s="66"/>
      <c r="M91" s="66"/>
      <c r="N91" s="66"/>
      <c r="O91" s="597"/>
      <c r="P91" s="66"/>
      <c r="Q91" s="135"/>
      <c r="R91" s="64">
        <f t="shared" si="176"/>
        <v>1.1000000000000001</v>
      </c>
      <c r="S91" s="589">
        <f t="shared" si="181"/>
        <v>0</v>
      </c>
      <c r="T91" s="590"/>
      <c r="U91" s="589">
        <f t="shared" si="182"/>
        <v>0</v>
      </c>
      <c r="V91" s="590"/>
      <c r="W91" s="589">
        <f t="shared" si="183"/>
        <v>0</v>
      </c>
      <c r="X91" s="590"/>
      <c r="Y91" s="116">
        <f t="shared" si="184"/>
        <v>0</v>
      </c>
      <c r="Z91" s="787"/>
      <c r="AA91" s="788"/>
      <c r="AB91" s="787"/>
      <c r="AC91" s="788"/>
      <c r="AD91" s="787"/>
      <c r="AE91" s="788"/>
      <c r="AF91" s="330"/>
      <c r="AG91" s="812"/>
      <c r="AH91" s="813"/>
      <c r="AI91" s="812"/>
      <c r="AJ91" s="813"/>
      <c r="AK91" s="812"/>
      <c r="AL91" s="813"/>
      <c r="AM91" s="331"/>
      <c r="AN91" s="937"/>
      <c r="AO91" s="938"/>
      <c r="AP91" s="937"/>
      <c r="AQ91" s="938"/>
      <c r="AR91" s="937"/>
      <c r="AS91" s="938"/>
      <c r="AT91" s="334"/>
      <c r="AU91" s="935"/>
      <c r="AV91" s="936"/>
      <c r="AW91" s="935"/>
      <c r="AX91" s="936"/>
      <c r="AY91" s="935"/>
      <c r="AZ91" s="936"/>
      <c r="BA91" s="335"/>
      <c r="BB91" s="939"/>
      <c r="BC91" s="940"/>
      <c r="BD91" s="939"/>
      <c r="BE91" s="940"/>
      <c r="BF91" s="939"/>
      <c r="BG91" s="940"/>
      <c r="BH91" s="336"/>
      <c r="BI91" s="311">
        <f t="shared" si="177"/>
        <v>0</v>
      </c>
      <c r="BJ91" s="311">
        <f t="shared" si="178"/>
        <v>0</v>
      </c>
      <c r="BK91" s="311">
        <f t="shared" si="179"/>
        <v>0</v>
      </c>
      <c r="BL91" s="301">
        <f t="shared" si="180"/>
        <v>0</v>
      </c>
    </row>
    <row r="92" spans="1:64" ht="15" customHeight="1">
      <c r="C92" s="71" t="s">
        <v>350</v>
      </c>
      <c r="D92" s="667" t="s">
        <v>373</v>
      </c>
      <c r="E92" s="66"/>
      <c r="F92" s="66"/>
      <c r="G92" s="66"/>
      <c r="H92" s="66"/>
      <c r="I92" s="66"/>
      <c r="J92" s="66"/>
      <c r="K92" s="66"/>
      <c r="L92" s="66"/>
      <c r="M92" s="66"/>
      <c r="N92" s="66"/>
      <c r="O92" s="597"/>
      <c r="P92" s="66"/>
      <c r="Q92" s="135"/>
      <c r="R92" s="64">
        <f t="shared" si="176"/>
        <v>1.1000000000000001</v>
      </c>
      <c r="S92" s="589">
        <f t="shared" si="181"/>
        <v>0</v>
      </c>
      <c r="T92" s="590"/>
      <c r="U92" s="589">
        <f t="shared" si="182"/>
        <v>0</v>
      </c>
      <c r="V92" s="590"/>
      <c r="W92" s="589">
        <f t="shared" si="183"/>
        <v>0</v>
      </c>
      <c r="X92" s="590"/>
      <c r="Y92" s="116">
        <f t="shared" si="184"/>
        <v>0</v>
      </c>
      <c r="Z92" s="787"/>
      <c r="AA92" s="788"/>
      <c r="AB92" s="787"/>
      <c r="AC92" s="788"/>
      <c r="AD92" s="787"/>
      <c r="AE92" s="788"/>
      <c r="AF92" s="330"/>
      <c r="AG92" s="812"/>
      <c r="AH92" s="813"/>
      <c r="AI92" s="812"/>
      <c r="AJ92" s="813"/>
      <c r="AK92" s="812"/>
      <c r="AL92" s="813"/>
      <c r="AM92" s="331"/>
      <c r="AN92" s="937"/>
      <c r="AO92" s="938"/>
      <c r="AP92" s="937"/>
      <c r="AQ92" s="938"/>
      <c r="AR92" s="937"/>
      <c r="AS92" s="938"/>
      <c r="AT92" s="334"/>
      <c r="AU92" s="935"/>
      <c r="AV92" s="936"/>
      <c r="AW92" s="935"/>
      <c r="AX92" s="936"/>
      <c r="AY92" s="935"/>
      <c r="AZ92" s="936"/>
      <c r="BA92" s="335"/>
      <c r="BB92" s="939"/>
      <c r="BC92" s="940"/>
      <c r="BD92" s="939"/>
      <c r="BE92" s="940"/>
      <c r="BF92" s="939"/>
      <c r="BG92" s="940"/>
      <c r="BH92" s="336"/>
      <c r="BI92" s="311">
        <f t="shared" si="177"/>
        <v>0</v>
      </c>
      <c r="BJ92" s="311">
        <f t="shared" si="178"/>
        <v>0</v>
      </c>
      <c r="BK92" s="311">
        <f t="shared" si="179"/>
        <v>0</v>
      </c>
      <c r="BL92" s="301">
        <f t="shared" si="180"/>
        <v>0</v>
      </c>
    </row>
    <row r="93" spans="1:64" ht="15" customHeight="1">
      <c r="C93" s="71" t="s">
        <v>262</v>
      </c>
      <c r="D93" s="667"/>
      <c r="E93" s="66"/>
      <c r="F93" s="66"/>
      <c r="G93" s="66"/>
      <c r="H93" s="66"/>
      <c r="I93" s="66"/>
      <c r="J93" s="66"/>
      <c r="K93" s="66"/>
      <c r="L93" s="66"/>
      <c r="M93" s="66"/>
      <c r="N93" s="66"/>
      <c r="O93" s="597"/>
      <c r="P93" s="66"/>
      <c r="Q93" s="135"/>
      <c r="R93" s="64">
        <f t="shared" si="176"/>
        <v>1</v>
      </c>
      <c r="S93" s="589">
        <f t="shared" si="181"/>
        <v>0</v>
      </c>
      <c r="T93" s="590"/>
      <c r="U93" s="589">
        <f t="shared" si="182"/>
        <v>0</v>
      </c>
      <c r="V93" s="590"/>
      <c r="W93" s="589">
        <f t="shared" si="183"/>
        <v>0</v>
      </c>
      <c r="X93" s="590"/>
      <c r="Y93" s="116">
        <f t="shared" si="184"/>
        <v>0</v>
      </c>
      <c r="Z93" s="787"/>
      <c r="AA93" s="788"/>
      <c r="AB93" s="787"/>
      <c r="AC93" s="788"/>
      <c r="AD93" s="787"/>
      <c r="AE93" s="788"/>
      <c r="AF93" s="330"/>
      <c r="AG93" s="812"/>
      <c r="AH93" s="813"/>
      <c r="AI93" s="812"/>
      <c r="AJ93" s="813"/>
      <c r="AK93" s="812"/>
      <c r="AL93" s="813"/>
      <c r="AM93" s="331"/>
      <c r="AN93" s="937"/>
      <c r="AO93" s="938"/>
      <c r="AP93" s="937"/>
      <c r="AQ93" s="938"/>
      <c r="AR93" s="937"/>
      <c r="AS93" s="938"/>
      <c r="AT93" s="334"/>
      <c r="AU93" s="935"/>
      <c r="AV93" s="936"/>
      <c r="AW93" s="935"/>
      <c r="AX93" s="936"/>
      <c r="AY93" s="935"/>
      <c r="AZ93" s="936"/>
      <c r="BA93" s="335"/>
      <c r="BB93" s="939"/>
      <c r="BC93" s="940"/>
      <c r="BD93" s="939"/>
      <c r="BE93" s="940"/>
      <c r="BF93" s="939"/>
      <c r="BG93" s="940"/>
      <c r="BH93" s="336"/>
      <c r="BI93" s="311">
        <f t="shared" si="177"/>
        <v>0</v>
      </c>
      <c r="BJ93" s="311">
        <f t="shared" si="178"/>
        <v>0</v>
      </c>
      <c r="BK93" s="311">
        <f t="shared" si="179"/>
        <v>0</v>
      </c>
      <c r="BL93" s="301">
        <f t="shared" si="180"/>
        <v>0</v>
      </c>
    </row>
    <row r="94" spans="1:64" ht="15" customHeight="1">
      <c r="C94" s="71" t="s">
        <v>28</v>
      </c>
      <c r="D94" s="667"/>
      <c r="E94" s="66"/>
      <c r="F94" s="66"/>
      <c r="G94" s="66"/>
      <c r="H94" s="66"/>
      <c r="I94" s="66"/>
      <c r="J94" s="66"/>
      <c r="K94" s="66"/>
      <c r="L94" s="66"/>
      <c r="M94" s="66"/>
      <c r="N94" s="66"/>
      <c r="O94" s="597"/>
      <c r="P94" s="66"/>
      <c r="Q94" s="135"/>
      <c r="R94" s="64">
        <f t="shared" si="176"/>
        <v>1</v>
      </c>
      <c r="S94" s="589">
        <f t="shared" si="181"/>
        <v>0</v>
      </c>
      <c r="T94" s="590"/>
      <c r="U94" s="589">
        <f t="shared" si="182"/>
        <v>0</v>
      </c>
      <c r="V94" s="590"/>
      <c r="W94" s="589">
        <f t="shared" si="183"/>
        <v>0</v>
      </c>
      <c r="X94" s="590"/>
      <c r="Y94" s="116">
        <f t="shared" si="184"/>
        <v>0</v>
      </c>
      <c r="Z94" s="787"/>
      <c r="AA94" s="788"/>
      <c r="AB94" s="787"/>
      <c r="AC94" s="788"/>
      <c r="AD94" s="787"/>
      <c r="AE94" s="788"/>
      <c r="AF94" s="330"/>
      <c r="AG94" s="812"/>
      <c r="AH94" s="813"/>
      <c r="AI94" s="812"/>
      <c r="AJ94" s="813"/>
      <c r="AK94" s="812"/>
      <c r="AL94" s="813"/>
      <c r="AM94" s="331"/>
      <c r="AN94" s="937"/>
      <c r="AO94" s="938"/>
      <c r="AP94" s="937"/>
      <c r="AQ94" s="938"/>
      <c r="AR94" s="937"/>
      <c r="AS94" s="938"/>
      <c r="AT94" s="334"/>
      <c r="AU94" s="935"/>
      <c r="AV94" s="936"/>
      <c r="AW94" s="935"/>
      <c r="AX94" s="936"/>
      <c r="AY94" s="935"/>
      <c r="AZ94" s="936"/>
      <c r="BA94" s="335"/>
      <c r="BB94" s="939"/>
      <c r="BC94" s="940"/>
      <c r="BD94" s="939"/>
      <c r="BE94" s="940"/>
      <c r="BF94" s="939"/>
      <c r="BG94" s="940"/>
      <c r="BH94" s="336"/>
      <c r="BI94" s="311">
        <f t="shared" si="177"/>
        <v>0</v>
      </c>
      <c r="BJ94" s="311">
        <f t="shared" si="178"/>
        <v>0</v>
      </c>
      <c r="BK94" s="311">
        <f t="shared" si="179"/>
        <v>0</v>
      </c>
      <c r="BL94" s="301">
        <f t="shared" si="180"/>
        <v>0</v>
      </c>
    </row>
    <row r="95" spans="1:64" ht="15" customHeight="1">
      <c r="C95" s="71" t="s">
        <v>54</v>
      </c>
      <c r="D95" s="667"/>
      <c r="E95" s="66"/>
      <c r="F95" s="66"/>
      <c r="G95" s="66"/>
      <c r="H95" s="66"/>
      <c r="I95" s="66"/>
      <c r="J95" s="66"/>
      <c r="K95" s="66"/>
      <c r="L95" s="66"/>
      <c r="M95" s="66"/>
      <c r="N95" s="66"/>
      <c r="O95" s="597"/>
      <c r="P95" s="66"/>
      <c r="Q95" s="135"/>
      <c r="R95" s="64">
        <f t="shared" si="176"/>
        <v>1.1000000000000001</v>
      </c>
      <c r="S95" s="589">
        <f t="shared" si="181"/>
        <v>0</v>
      </c>
      <c r="T95" s="590"/>
      <c r="U95" s="589">
        <f t="shared" si="182"/>
        <v>0</v>
      </c>
      <c r="V95" s="590"/>
      <c r="W95" s="589">
        <f t="shared" si="183"/>
        <v>0</v>
      </c>
      <c r="X95" s="590"/>
      <c r="Y95" s="116">
        <f t="shared" si="184"/>
        <v>0</v>
      </c>
      <c r="Z95" s="787"/>
      <c r="AA95" s="788"/>
      <c r="AB95" s="787"/>
      <c r="AC95" s="788"/>
      <c r="AD95" s="787"/>
      <c r="AE95" s="788"/>
      <c r="AF95" s="330"/>
      <c r="AG95" s="812"/>
      <c r="AH95" s="813"/>
      <c r="AI95" s="812"/>
      <c r="AJ95" s="813"/>
      <c r="AK95" s="812"/>
      <c r="AL95" s="813"/>
      <c r="AM95" s="331"/>
      <c r="AN95" s="937"/>
      <c r="AO95" s="938"/>
      <c r="AP95" s="937"/>
      <c r="AQ95" s="938"/>
      <c r="AR95" s="937"/>
      <c r="AS95" s="938"/>
      <c r="AT95" s="334"/>
      <c r="AU95" s="935"/>
      <c r="AV95" s="936"/>
      <c r="AW95" s="935"/>
      <c r="AX95" s="936"/>
      <c r="AY95" s="935"/>
      <c r="AZ95" s="936"/>
      <c r="BA95" s="335"/>
      <c r="BB95" s="939"/>
      <c r="BC95" s="940"/>
      <c r="BD95" s="939"/>
      <c r="BE95" s="940"/>
      <c r="BF95" s="939"/>
      <c r="BG95" s="940"/>
      <c r="BH95" s="336"/>
      <c r="BI95" s="311">
        <f t="shared" si="177"/>
        <v>0</v>
      </c>
      <c r="BJ95" s="311">
        <f t="shared" si="178"/>
        <v>0</v>
      </c>
      <c r="BK95" s="311">
        <f t="shared" si="179"/>
        <v>0</v>
      </c>
      <c r="BL95" s="301">
        <f t="shared" si="180"/>
        <v>0</v>
      </c>
    </row>
    <row r="96" spans="1:64" ht="15" customHeight="1">
      <c r="C96" s="71" t="s">
        <v>350</v>
      </c>
      <c r="D96" s="667" t="s">
        <v>373</v>
      </c>
      <c r="E96" s="66"/>
      <c r="F96" s="66"/>
      <c r="G96" s="66"/>
      <c r="H96" s="66"/>
      <c r="I96" s="66"/>
      <c r="J96" s="66"/>
      <c r="K96" s="66"/>
      <c r="L96" s="66"/>
      <c r="M96" s="66"/>
      <c r="N96" s="66"/>
      <c r="O96" s="597"/>
      <c r="P96" s="66"/>
      <c r="Q96" s="135"/>
      <c r="R96" s="64">
        <f t="shared" si="176"/>
        <v>1.1000000000000001</v>
      </c>
      <c r="S96" s="589">
        <f t="shared" si="181"/>
        <v>0</v>
      </c>
      <c r="T96" s="590"/>
      <c r="U96" s="589">
        <f t="shared" si="182"/>
        <v>0</v>
      </c>
      <c r="V96" s="590"/>
      <c r="W96" s="589">
        <f t="shared" si="183"/>
        <v>0</v>
      </c>
      <c r="X96" s="590"/>
      <c r="Y96" s="116">
        <f t="shared" si="184"/>
        <v>0</v>
      </c>
      <c r="Z96" s="787"/>
      <c r="AA96" s="788"/>
      <c r="AB96" s="787"/>
      <c r="AC96" s="788"/>
      <c r="AD96" s="787"/>
      <c r="AE96" s="788"/>
      <c r="AF96" s="330"/>
      <c r="AG96" s="812"/>
      <c r="AH96" s="813"/>
      <c r="AI96" s="812"/>
      <c r="AJ96" s="813"/>
      <c r="AK96" s="812"/>
      <c r="AL96" s="813"/>
      <c r="AM96" s="331"/>
      <c r="AN96" s="937"/>
      <c r="AO96" s="938"/>
      <c r="AP96" s="937"/>
      <c r="AQ96" s="938"/>
      <c r="AR96" s="937"/>
      <c r="AS96" s="938"/>
      <c r="AT96" s="334"/>
      <c r="AU96" s="935"/>
      <c r="AV96" s="936"/>
      <c r="AW96" s="935"/>
      <c r="AX96" s="936"/>
      <c r="AY96" s="935"/>
      <c r="AZ96" s="936"/>
      <c r="BA96" s="335"/>
      <c r="BB96" s="939"/>
      <c r="BC96" s="940"/>
      <c r="BD96" s="939"/>
      <c r="BE96" s="940"/>
      <c r="BF96" s="939"/>
      <c r="BG96" s="940"/>
      <c r="BH96" s="336"/>
      <c r="BI96" s="311">
        <f t="shared" si="177"/>
        <v>0</v>
      </c>
      <c r="BJ96" s="311">
        <f t="shared" si="178"/>
        <v>0</v>
      </c>
      <c r="BK96" s="311">
        <f t="shared" si="179"/>
        <v>0</v>
      </c>
      <c r="BL96" s="301">
        <f t="shared" si="180"/>
        <v>0</v>
      </c>
    </row>
    <row r="97" spans="3:64" ht="15" customHeight="1">
      <c r="C97" s="71" t="s">
        <v>262</v>
      </c>
      <c r="D97" s="667"/>
      <c r="E97" s="66"/>
      <c r="F97" s="66"/>
      <c r="G97" s="66"/>
      <c r="H97" s="66"/>
      <c r="I97" s="66"/>
      <c r="J97" s="66"/>
      <c r="K97" s="66"/>
      <c r="L97" s="66"/>
      <c r="M97" s="66"/>
      <c r="N97" s="66"/>
      <c r="O97" s="597"/>
      <c r="P97" s="66"/>
      <c r="Q97" s="135"/>
      <c r="R97" s="64">
        <f t="shared" si="176"/>
        <v>1</v>
      </c>
      <c r="S97" s="589">
        <f t="shared" si="181"/>
        <v>0</v>
      </c>
      <c r="T97" s="590"/>
      <c r="U97" s="589">
        <f t="shared" si="182"/>
        <v>0</v>
      </c>
      <c r="V97" s="590"/>
      <c r="W97" s="589">
        <f t="shared" si="183"/>
        <v>0</v>
      </c>
      <c r="X97" s="590"/>
      <c r="Y97" s="116">
        <f t="shared" si="184"/>
        <v>0</v>
      </c>
      <c r="Z97" s="787"/>
      <c r="AA97" s="788"/>
      <c r="AB97" s="787"/>
      <c r="AC97" s="788"/>
      <c r="AD97" s="787"/>
      <c r="AE97" s="788"/>
      <c r="AF97" s="330"/>
      <c r="AG97" s="812"/>
      <c r="AH97" s="813"/>
      <c r="AI97" s="812"/>
      <c r="AJ97" s="813"/>
      <c r="AK97" s="812"/>
      <c r="AL97" s="813"/>
      <c r="AM97" s="331"/>
      <c r="AN97" s="937"/>
      <c r="AO97" s="938"/>
      <c r="AP97" s="937"/>
      <c r="AQ97" s="938"/>
      <c r="AR97" s="937"/>
      <c r="AS97" s="938"/>
      <c r="AT97" s="334"/>
      <c r="AU97" s="935"/>
      <c r="AV97" s="936"/>
      <c r="AW97" s="935"/>
      <c r="AX97" s="936"/>
      <c r="AY97" s="935"/>
      <c r="AZ97" s="936"/>
      <c r="BA97" s="335"/>
      <c r="BB97" s="939"/>
      <c r="BC97" s="940"/>
      <c r="BD97" s="939"/>
      <c r="BE97" s="940"/>
      <c r="BF97" s="939"/>
      <c r="BG97" s="940"/>
      <c r="BH97" s="336"/>
      <c r="BI97" s="311">
        <f t="shared" si="177"/>
        <v>0</v>
      </c>
      <c r="BJ97" s="311">
        <f t="shared" si="178"/>
        <v>0</v>
      </c>
      <c r="BK97" s="311">
        <f t="shared" si="179"/>
        <v>0</v>
      </c>
      <c r="BL97" s="301">
        <f t="shared" si="180"/>
        <v>0</v>
      </c>
    </row>
    <row r="98" spans="3:64" ht="15" customHeight="1">
      <c r="C98" s="71" t="s">
        <v>28</v>
      </c>
      <c r="D98" s="667"/>
      <c r="E98" s="66"/>
      <c r="F98" s="66"/>
      <c r="G98" s="66"/>
      <c r="H98" s="66"/>
      <c r="I98" s="66"/>
      <c r="J98" s="66"/>
      <c r="K98" s="66"/>
      <c r="L98" s="66"/>
      <c r="M98" s="66"/>
      <c r="N98" s="66"/>
      <c r="O98" s="597"/>
      <c r="P98" s="66"/>
      <c r="Q98" s="135"/>
      <c r="R98" s="64">
        <f t="shared" si="176"/>
        <v>1</v>
      </c>
      <c r="S98" s="589">
        <f t="shared" si="181"/>
        <v>0</v>
      </c>
      <c r="T98" s="590"/>
      <c r="U98" s="589">
        <f t="shared" si="182"/>
        <v>0</v>
      </c>
      <c r="V98" s="590"/>
      <c r="W98" s="589">
        <f t="shared" si="183"/>
        <v>0</v>
      </c>
      <c r="X98" s="590"/>
      <c r="Y98" s="116">
        <f t="shared" si="184"/>
        <v>0</v>
      </c>
      <c r="Z98" s="787"/>
      <c r="AA98" s="788"/>
      <c r="AB98" s="787"/>
      <c r="AC98" s="788"/>
      <c r="AD98" s="787"/>
      <c r="AE98" s="788"/>
      <c r="AF98" s="330"/>
      <c r="AG98" s="812"/>
      <c r="AH98" s="813"/>
      <c r="AI98" s="812"/>
      <c r="AJ98" s="813"/>
      <c r="AK98" s="812"/>
      <c r="AL98" s="813"/>
      <c r="AM98" s="331"/>
      <c r="AN98" s="937"/>
      <c r="AO98" s="938"/>
      <c r="AP98" s="937"/>
      <c r="AQ98" s="938"/>
      <c r="AR98" s="937"/>
      <c r="AS98" s="938"/>
      <c r="AT98" s="334"/>
      <c r="AU98" s="935"/>
      <c r="AV98" s="936"/>
      <c r="AW98" s="935"/>
      <c r="AX98" s="936"/>
      <c r="AY98" s="935"/>
      <c r="AZ98" s="936"/>
      <c r="BA98" s="335"/>
      <c r="BB98" s="939"/>
      <c r="BC98" s="940"/>
      <c r="BD98" s="939"/>
      <c r="BE98" s="940"/>
      <c r="BF98" s="939"/>
      <c r="BG98" s="940"/>
      <c r="BH98" s="336"/>
      <c r="BI98" s="311">
        <f t="shared" si="177"/>
        <v>0</v>
      </c>
      <c r="BJ98" s="311">
        <f t="shared" si="178"/>
        <v>0</v>
      </c>
      <c r="BK98" s="311">
        <f t="shared" si="179"/>
        <v>0</v>
      </c>
      <c r="BL98" s="301">
        <f t="shared" si="180"/>
        <v>0</v>
      </c>
    </row>
    <row r="99" spans="3:64" ht="15" customHeight="1">
      <c r="C99" s="71" t="s">
        <v>54</v>
      </c>
      <c r="D99" s="667"/>
      <c r="E99" s="66"/>
      <c r="F99" s="66"/>
      <c r="G99" s="66"/>
      <c r="H99" s="66"/>
      <c r="I99" s="66"/>
      <c r="J99" s="66"/>
      <c r="K99" s="66"/>
      <c r="L99" s="66"/>
      <c r="M99" s="66"/>
      <c r="N99" s="66"/>
      <c r="O99" s="597"/>
      <c r="P99" s="66"/>
      <c r="Q99" s="135"/>
      <c r="R99" s="64">
        <f t="shared" si="176"/>
        <v>1.1000000000000001</v>
      </c>
      <c r="S99" s="589">
        <f t="shared" si="181"/>
        <v>0</v>
      </c>
      <c r="T99" s="590"/>
      <c r="U99" s="589">
        <f t="shared" si="182"/>
        <v>0</v>
      </c>
      <c r="V99" s="590"/>
      <c r="W99" s="589">
        <f t="shared" si="183"/>
        <v>0</v>
      </c>
      <c r="X99" s="590"/>
      <c r="Y99" s="116">
        <f t="shared" si="184"/>
        <v>0</v>
      </c>
      <c r="Z99" s="787"/>
      <c r="AA99" s="788"/>
      <c r="AB99" s="787"/>
      <c r="AC99" s="788"/>
      <c r="AD99" s="787"/>
      <c r="AE99" s="788"/>
      <c r="AF99" s="330"/>
      <c r="AG99" s="812"/>
      <c r="AH99" s="813"/>
      <c r="AI99" s="812"/>
      <c r="AJ99" s="813"/>
      <c r="AK99" s="812"/>
      <c r="AL99" s="813"/>
      <c r="AM99" s="331"/>
      <c r="AN99" s="937"/>
      <c r="AO99" s="938"/>
      <c r="AP99" s="937"/>
      <c r="AQ99" s="938"/>
      <c r="AR99" s="937"/>
      <c r="AS99" s="938"/>
      <c r="AT99" s="334"/>
      <c r="AU99" s="935"/>
      <c r="AV99" s="936"/>
      <c r="AW99" s="935"/>
      <c r="AX99" s="936"/>
      <c r="AY99" s="935"/>
      <c r="AZ99" s="936"/>
      <c r="BA99" s="335"/>
      <c r="BB99" s="939"/>
      <c r="BC99" s="940"/>
      <c r="BD99" s="939"/>
      <c r="BE99" s="940"/>
      <c r="BF99" s="939"/>
      <c r="BG99" s="940"/>
      <c r="BH99" s="336"/>
      <c r="BI99" s="311">
        <f t="shared" si="177"/>
        <v>0</v>
      </c>
      <c r="BJ99" s="311">
        <f t="shared" si="178"/>
        <v>0</v>
      </c>
      <c r="BK99" s="311">
        <f t="shared" si="179"/>
        <v>0</v>
      </c>
      <c r="BL99" s="301">
        <f t="shared" si="180"/>
        <v>0</v>
      </c>
    </row>
    <row r="100" spans="3:64" ht="15" customHeight="1">
      <c r="C100" s="71" t="s">
        <v>350</v>
      </c>
      <c r="D100" s="667" t="s">
        <v>373</v>
      </c>
      <c r="E100" s="66"/>
      <c r="F100" s="66"/>
      <c r="G100" s="66"/>
      <c r="H100" s="66"/>
      <c r="I100" s="66"/>
      <c r="J100" s="66"/>
      <c r="K100" s="66"/>
      <c r="L100" s="66"/>
      <c r="M100" s="66"/>
      <c r="N100" s="66"/>
      <c r="O100" s="597"/>
      <c r="P100" s="66"/>
      <c r="Q100" s="135"/>
      <c r="R100" s="64">
        <f t="shared" si="176"/>
        <v>1.1000000000000001</v>
      </c>
      <c r="S100" s="589">
        <f t="shared" si="181"/>
        <v>0</v>
      </c>
      <c r="T100" s="590"/>
      <c r="U100" s="589">
        <f t="shared" si="182"/>
        <v>0</v>
      </c>
      <c r="V100" s="590"/>
      <c r="W100" s="589">
        <f t="shared" si="183"/>
        <v>0</v>
      </c>
      <c r="X100" s="590"/>
      <c r="Y100" s="116">
        <f t="shared" si="184"/>
        <v>0</v>
      </c>
      <c r="Z100" s="787"/>
      <c r="AA100" s="788"/>
      <c r="AB100" s="787"/>
      <c r="AC100" s="788"/>
      <c r="AD100" s="787"/>
      <c r="AE100" s="788"/>
      <c r="AF100" s="330"/>
      <c r="AG100" s="812"/>
      <c r="AH100" s="813"/>
      <c r="AI100" s="812"/>
      <c r="AJ100" s="813"/>
      <c r="AK100" s="812"/>
      <c r="AL100" s="813"/>
      <c r="AM100" s="331"/>
      <c r="AN100" s="937"/>
      <c r="AO100" s="938"/>
      <c r="AP100" s="937"/>
      <c r="AQ100" s="938"/>
      <c r="AR100" s="937"/>
      <c r="AS100" s="938"/>
      <c r="AT100" s="334"/>
      <c r="AU100" s="935"/>
      <c r="AV100" s="936"/>
      <c r="AW100" s="935"/>
      <c r="AX100" s="936"/>
      <c r="AY100" s="935"/>
      <c r="AZ100" s="936"/>
      <c r="BA100" s="335"/>
      <c r="BB100" s="939"/>
      <c r="BC100" s="940"/>
      <c r="BD100" s="939"/>
      <c r="BE100" s="940"/>
      <c r="BF100" s="939"/>
      <c r="BG100" s="940"/>
      <c r="BH100" s="336"/>
      <c r="BI100" s="311">
        <f t="shared" si="177"/>
        <v>0</v>
      </c>
      <c r="BJ100" s="311">
        <f t="shared" si="178"/>
        <v>0</v>
      </c>
      <c r="BK100" s="311">
        <f t="shared" si="179"/>
        <v>0</v>
      </c>
      <c r="BL100" s="301">
        <f t="shared" si="180"/>
        <v>0</v>
      </c>
    </row>
    <row r="101" spans="3:64" ht="15" customHeight="1">
      <c r="C101" s="71" t="s">
        <v>262</v>
      </c>
      <c r="D101" s="667"/>
      <c r="E101" s="66"/>
      <c r="F101" s="66"/>
      <c r="G101" s="66"/>
      <c r="H101" s="66"/>
      <c r="I101" s="66"/>
      <c r="J101" s="66"/>
      <c r="K101" s="66"/>
      <c r="L101" s="66"/>
      <c r="M101" s="66"/>
      <c r="N101" s="66"/>
      <c r="O101" s="597"/>
      <c r="P101" s="66"/>
      <c r="Q101" s="135"/>
      <c r="R101" s="64">
        <f t="shared" si="176"/>
        <v>1</v>
      </c>
      <c r="S101" s="589">
        <f t="shared" si="181"/>
        <v>0</v>
      </c>
      <c r="T101" s="590"/>
      <c r="U101" s="589">
        <f t="shared" si="182"/>
        <v>0</v>
      </c>
      <c r="V101" s="590"/>
      <c r="W101" s="589">
        <f t="shared" si="183"/>
        <v>0</v>
      </c>
      <c r="X101" s="590"/>
      <c r="Y101" s="116">
        <f t="shared" si="184"/>
        <v>0</v>
      </c>
      <c r="Z101" s="787"/>
      <c r="AA101" s="788"/>
      <c r="AB101" s="787"/>
      <c r="AC101" s="788"/>
      <c r="AD101" s="787"/>
      <c r="AE101" s="788"/>
      <c r="AF101" s="330"/>
      <c r="AG101" s="812"/>
      <c r="AH101" s="813"/>
      <c r="AI101" s="812"/>
      <c r="AJ101" s="813"/>
      <c r="AK101" s="812"/>
      <c r="AL101" s="813"/>
      <c r="AM101" s="331"/>
      <c r="AN101" s="937"/>
      <c r="AO101" s="938"/>
      <c r="AP101" s="937"/>
      <c r="AQ101" s="938"/>
      <c r="AR101" s="937"/>
      <c r="AS101" s="938"/>
      <c r="AT101" s="334"/>
      <c r="AU101" s="935"/>
      <c r="AV101" s="936"/>
      <c r="AW101" s="935"/>
      <c r="AX101" s="936"/>
      <c r="AY101" s="935"/>
      <c r="AZ101" s="936"/>
      <c r="BA101" s="335"/>
      <c r="BB101" s="939"/>
      <c r="BC101" s="940"/>
      <c r="BD101" s="939"/>
      <c r="BE101" s="940"/>
      <c r="BF101" s="939"/>
      <c r="BG101" s="940"/>
      <c r="BH101" s="336"/>
      <c r="BI101" s="311">
        <f t="shared" si="177"/>
        <v>0</v>
      </c>
      <c r="BJ101" s="311">
        <f t="shared" si="178"/>
        <v>0</v>
      </c>
      <c r="BK101" s="311">
        <f t="shared" si="179"/>
        <v>0</v>
      </c>
      <c r="BL101" s="301">
        <f t="shared" si="180"/>
        <v>0</v>
      </c>
    </row>
    <row r="102" spans="3:64" ht="15" customHeight="1">
      <c r="C102" s="71" t="s">
        <v>28</v>
      </c>
      <c r="D102" s="667"/>
      <c r="E102" s="66"/>
      <c r="F102" s="66"/>
      <c r="G102" s="66"/>
      <c r="H102" s="66"/>
      <c r="I102" s="66"/>
      <c r="J102" s="66"/>
      <c r="K102" s="66"/>
      <c r="L102" s="66"/>
      <c r="M102" s="66"/>
      <c r="N102" s="66"/>
      <c r="O102" s="597"/>
      <c r="P102" s="66"/>
      <c r="Q102" s="135"/>
      <c r="R102" s="64">
        <f t="shared" si="176"/>
        <v>1</v>
      </c>
      <c r="S102" s="589">
        <f t="shared" si="181"/>
        <v>0</v>
      </c>
      <c r="T102" s="590"/>
      <c r="U102" s="589">
        <f t="shared" si="182"/>
        <v>0</v>
      </c>
      <c r="V102" s="590"/>
      <c r="W102" s="589">
        <f t="shared" si="183"/>
        <v>0</v>
      </c>
      <c r="X102" s="590"/>
      <c r="Y102" s="116">
        <f t="shared" si="184"/>
        <v>0</v>
      </c>
      <c r="Z102" s="787"/>
      <c r="AA102" s="788"/>
      <c r="AB102" s="787"/>
      <c r="AC102" s="788"/>
      <c r="AD102" s="787"/>
      <c r="AE102" s="788"/>
      <c r="AF102" s="330"/>
      <c r="AG102" s="812"/>
      <c r="AH102" s="813"/>
      <c r="AI102" s="812"/>
      <c r="AJ102" s="813"/>
      <c r="AK102" s="812"/>
      <c r="AL102" s="813"/>
      <c r="AM102" s="331"/>
      <c r="AN102" s="937"/>
      <c r="AO102" s="938"/>
      <c r="AP102" s="937"/>
      <c r="AQ102" s="938"/>
      <c r="AR102" s="937"/>
      <c r="AS102" s="938"/>
      <c r="AT102" s="334"/>
      <c r="AU102" s="935"/>
      <c r="AV102" s="936"/>
      <c r="AW102" s="935"/>
      <c r="AX102" s="936"/>
      <c r="AY102" s="935"/>
      <c r="AZ102" s="936"/>
      <c r="BA102" s="335"/>
      <c r="BB102" s="939"/>
      <c r="BC102" s="940"/>
      <c r="BD102" s="939"/>
      <c r="BE102" s="940"/>
      <c r="BF102" s="939"/>
      <c r="BG102" s="940"/>
      <c r="BH102" s="336"/>
      <c r="BI102" s="311">
        <f t="shared" si="177"/>
        <v>0</v>
      </c>
      <c r="BJ102" s="311">
        <f t="shared" si="178"/>
        <v>0</v>
      </c>
      <c r="BK102" s="311">
        <f t="shared" si="179"/>
        <v>0</v>
      </c>
      <c r="BL102" s="301">
        <f t="shared" si="180"/>
        <v>0</v>
      </c>
    </row>
    <row r="103" spans="3:64" ht="15" customHeight="1">
      <c r="C103" s="71" t="s">
        <v>54</v>
      </c>
      <c r="D103" s="667"/>
      <c r="E103" s="66"/>
      <c r="F103" s="66"/>
      <c r="G103" s="66"/>
      <c r="H103" s="66"/>
      <c r="I103" s="66"/>
      <c r="J103" s="66"/>
      <c r="K103" s="66"/>
      <c r="L103" s="66"/>
      <c r="M103" s="66"/>
      <c r="N103" s="66"/>
      <c r="O103" s="597"/>
      <c r="P103" s="66"/>
      <c r="Q103" s="135"/>
      <c r="R103" s="64">
        <f t="shared" si="176"/>
        <v>1.1000000000000001</v>
      </c>
      <c r="S103" s="589">
        <f t="shared" si="181"/>
        <v>0</v>
      </c>
      <c r="T103" s="590"/>
      <c r="U103" s="589">
        <f t="shared" si="182"/>
        <v>0</v>
      </c>
      <c r="V103" s="590"/>
      <c r="W103" s="589">
        <f t="shared" si="183"/>
        <v>0</v>
      </c>
      <c r="X103" s="590"/>
      <c r="Y103" s="116">
        <f t="shared" si="184"/>
        <v>0</v>
      </c>
      <c r="Z103" s="787"/>
      <c r="AA103" s="788"/>
      <c r="AB103" s="787"/>
      <c r="AC103" s="788"/>
      <c r="AD103" s="787"/>
      <c r="AE103" s="788"/>
      <c r="AF103" s="330"/>
      <c r="AG103" s="812"/>
      <c r="AH103" s="813"/>
      <c r="AI103" s="812"/>
      <c r="AJ103" s="813"/>
      <c r="AK103" s="812"/>
      <c r="AL103" s="813"/>
      <c r="AM103" s="331"/>
      <c r="AN103" s="937"/>
      <c r="AO103" s="938"/>
      <c r="AP103" s="937"/>
      <c r="AQ103" s="938"/>
      <c r="AR103" s="937"/>
      <c r="AS103" s="938"/>
      <c r="AT103" s="334"/>
      <c r="AU103" s="935"/>
      <c r="AV103" s="936"/>
      <c r="AW103" s="935"/>
      <c r="AX103" s="936"/>
      <c r="AY103" s="935"/>
      <c r="AZ103" s="936"/>
      <c r="BA103" s="335"/>
      <c r="BB103" s="939"/>
      <c r="BC103" s="940"/>
      <c r="BD103" s="939"/>
      <c r="BE103" s="940"/>
      <c r="BF103" s="939"/>
      <c r="BG103" s="940"/>
      <c r="BH103" s="336"/>
      <c r="BI103" s="311">
        <f t="shared" si="177"/>
        <v>0</v>
      </c>
      <c r="BJ103" s="311">
        <f t="shared" si="178"/>
        <v>0</v>
      </c>
      <c r="BK103" s="311">
        <f t="shared" si="179"/>
        <v>0</v>
      </c>
      <c r="BL103" s="301">
        <f t="shared" si="180"/>
        <v>0</v>
      </c>
    </row>
    <row r="104" spans="3:64" ht="15" customHeight="1">
      <c r="C104" s="71" t="s">
        <v>350</v>
      </c>
      <c r="D104" s="667" t="s">
        <v>373</v>
      </c>
      <c r="E104" s="66"/>
      <c r="F104" s="66"/>
      <c r="G104" s="66"/>
      <c r="H104" s="66"/>
      <c r="I104" s="66"/>
      <c r="J104" s="66"/>
      <c r="K104" s="66"/>
      <c r="L104" s="66"/>
      <c r="M104" s="66"/>
      <c r="N104" s="66"/>
      <c r="O104" s="597"/>
      <c r="P104" s="66"/>
      <c r="Q104" s="135"/>
      <c r="R104" s="64">
        <f t="shared" si="176"/>
        <v>1.1000000000000001</v>
      </c>
      <c r="S104" s="589">
        <f t="shared" si="181"/>
        <v>0</v>
      </c>
      <c r="T104" s="590"/>
      <c r="U104" s="589">
        <f t="shared" si="182"/>
        <v>0</v>
      </c>
      <c r="V104" s="590"/>
      <c r="W104" s="589">
        <f t="shared" si="183"/>
        <v>0</v>
      </c>
      <c r="X104" s="590"/>
      <c r="Y104" s="116">
        <f t="shared" si="184"/>
        <v>0</v>
      </c>
      <c r="Z104" s="787"/>
      <c r="AA104" s="788"/>
      <c r="AB104" s="787"/>
      <c r="AC104" s="788"/>
      <c r="AD104" s="787"/>
      <c r="AE104" s="788"/>
      <c r="AF104" s="330"/>
      <c r="AG104" s="812"/>
      <c r="AH104" s="813"/>
      <c r="AI104" s="812"/>
      <c r="AJ104" s="813"/>
      <c r="AK104" s="812"/>
      <c r="AL104" s="813"/>
      <c r="AM104" s="331"/>
      <c r="AN104" s="937"/>
      <c r="AO104" s="938"/>
      <c r="AP104" s="937"/>
      <c r="AQ104" s="938"/>
      <c r="AR104" s="937"/>
      <c r="AS104" s="938"/>
      <c r="AT104" s="334"/>
      <c r="AU104" s="935"/>
      <c r="AV104" s="936"/>
      <c r="AW104" s="935"/>
      <c r="AX104" s="936"/>
      <c r="AY104" s="935"/>
      <c r="AZ104" s="936"/>
      <c r="BA104" s="335"/>
      <c r="BB104" s="939"/>
      <c r="BC104" s="940"/>
      <c r="BD104" s="939"/>
      <c r="BE104" s="940"/>
      <c r="BF104" s="939"/>
      <c r="BG104" s="940"/>
      <c r="BH104" s="336"/>
      <c r="BI104" s="311">
        <f t="shared" si="177"/>
        <v>0</v>
      </c>
      <c r="BJ104" s="311">
        <f t="shared" si="178"/>
        <v>0</v>
      </c>
      <c r="BK104" s="311">
        <f t="shared" si="179"/>
        <v>0</v>
      </c>
      <c r="BL104" s="301">
        <f t="shared" si="180"/>
        <v>0</v>
      </c>
    </row>
    <row r="105" spans="3:64" ht="15" customHeight="1">
      <c r="C105" s="71" t="s">
        <v>262</v>
      </c>
      <c r="D105" s="667"/>
      <c r="E105" s="66"/>
      <c r="F105" s="66"/>
      <c r="G105" s="66"/>
      <c r="H105" s="66"/>
      <c r="I105" s="66"/>
      <c r="J105" s="66"/>
      <c r="K105" s="66"/>
      <c r="L105" s="66"/>
      <c r="M105" s="66"/>
      <c r="N105" s="66"/>
      <c r="O105" s="597"/>
      <c r="P105" s="66"/>
      <c r="Q105" s="135"/>
      <c r="R105" s="64">
        <f t="shared" si="176"/>
        <v>1</v>
      </c>
      <c r="S105" s="589">
        <f t="shared" si="181"/>
        <v>0</v>
      </c>
      <c r="T105" s="590"/>
      <c r="U105" s="589">
        <f t="shared" si="182"/>
        <v>0</v>
      </c>
      <c r="V105" s="590"/>
      <c r="W105" s="589">
        <f t="shared" si="183"/>
        <v>0</v>
      </c>
      <c r="X105" s="590"/>
      <c r="Y105" s="116">
        <f t="shared" si="184"/>
        <v>0</v>
      </c>
      <c r="Z105" s="787"/>
      <c r="AA105" s="788"/>
      <c r="AB105" s="787"/>
      <c r="AC105" s="788"/>
      <c r="AD105" s="787"/>
      <c r="AE105" s="788"/>
      <c r="AF105" s="330"/>
      <c r="AG105" s="812"/>
      <c r="AH105" s="813"/>
      <c r="AI105" s="812"/>
      <c r="AJ105" s="813"/>
      <c r="AK105" s="812"/>
      <c r="AL105" s="813"/>
      <c r="AM105" s="331"/>
      <c r="AN105" s="937"/>
      <c r="AO105" s="938"/>
      <c r="AP105" s="937"/>
      <c r="AQ105" s="938"/>
      <c r="AR105" s="937"/>
      <c r="AS105" s="938"/>
      <c r="AT105" s="334"/>
      <c r="AU105" s="935"/>
      <c r="AV105" s="936"/>
      <c r="AW105" s="935"/>
      <c r="AX105" s="936"/>
      <c r="AY105" s="935"/>
      <c r="AZ105" s="936"/>
      <c r="BA105" s="335"/>
      <c r="BB105" s="939"/>
      <c r="BC105" s="940"/>
      <c r="BD105" s="939"/>
      <c r="BE105" s="940"/>
      <c r="BF105" s="939"/>
      <c r="BG105" s="940"/>
      <c r="BH105" s="336"/>
      <c r="BI105" s="311">
        <f t="shared" si="177"/>
        <v>0</v>
      </c>
      <c r="BJ105" s="311">
        <f t="shared" si="178"/>
        <v>0</v>
      </c>
      <c r="BK105" s="311">
        <f t="shared" si="179"/>
        <v>0</v>
      </c>
      <c r="BL105" s="301">
        <f t="shared" si="180"/>
        <v>0</v>
      </c>
    </row>
    <row r="106" spans="3:64" ht="15" customHeight="1">
      <c r="C106" s="71" t="s">
        <v>28</v>
      </c>
      <c r="D106" s="667"/>
      <c r="E106" s="66"/>
      <c r="F106" s="66"/>
      <c r="G106" s="66"/>
      <c r="H106" s="66"/>
      <c r="I106" s="66"/>
      <c r="J106" s="66"/>
      <c r="K106" s="66"/>
      <c r="L106" s="66"/>
      <c r="M106" s="66"/>
      <c r="N106" s="66"/>
      <c r="O106" s="597"/>
      <c r="P106" s="66"/>
      <c r="Q106" s="135"/>
      <c r="R106" s="64">
        <f t="shared" si="176"/>
        <v>1</v>
      </c>
      <c r="S106" s="589">
        <f t="shared" si="181"/>
        <v>0</v>
      </c>
      <c r="T106" s="590"/>
      <c r="U106" s="589">
        <f t="shared" si="182"/>
        <v>0</v>
      </c>
      <c r="V106" s="590"/>
      <c r="W106" s="589">
        <f t="shared" si="183"/>
        <v>0</v>
      </c>
      <c r="X106" s="590"/>
      <c r="Y106" s="116">
        <f t="shared" si="184"/>
        <v>0</v>
      </c>
      <c r="Z106" s="787"/>
      <c r="AA106" s="788"/>
      <c r="AB106" s="787"/>
      <c r="AC106" s="788"/>
      <c r="AD106" s="787"/>
      <c r="AE106" s="788"/>
      <c r="AF106" s="330"/>
      <c r="AG106" s="812"/>
      <c r="AH106" s="813"/>
      <c r="AI106" s="812"/>
      <c r="AJ106" s="813"/>
      <c r="AK106" s="812"/>
      <c r="AL106" s="813"/>
      <c r="AM106" s="331"/>
      <c r="AN106" s="937"/>
      <c r="AO106" s="938"/>
      <c r="AP106" s="937"/>
      <c r="AQ106" s="938"/>
      <c r="AR106" s="937"/>
      <c r="AS106" s="938"/>
      <c r="AT106" s="334"/>
      <c r="AU106" s="935"/>
      <c r="AV106" s="936"/>
      <c r="AW106" s="935"/>
      <c r="AX106" s="936"/>
      <c r="AY106" s="935"/>
      <c r="AZ106" s="936"/>
      <c r="BA106" s="335"/>
      <c r="BB106" s="939"/>
      <c r="BC106" s="940"/>
      <c r="BD106" s="939"/>
      <c r="BE106" s="940"/>
      <c r="BF106" s="939"/>
      <c r="BG106" s="940"/>
      <c r="BH106" s="336"/>
      <c r="BI106" s="311">
        <f t="shared" si="177"/>
        <v>0</v>
      </c>
      <c r="BJ106" s="311">
        <f t="shared" si="178"/>
        <v>0</v>
      </c>
      <c r="BK106" s="311">
        <f t="shared" si="179"/>
        <v>0</v>
      </c>
      <c r="BL106" s="301">
        <f t="shared" si="180"/>
        <v>0</v>
      </c>
    </row>
    <row r="107" spans="3:64" ht="15" customHeight="1">
      <c r="C107" s="71" t="s">
        <v>54</v>
      </c>
      <c r="D107" s="667"/>
      <c r="E107" s="66"/>
      <c r="F107" s="66"/>
      <c r="G107" s="66"/>
      <c r="H107" s="66"/>
      <c r="I107" s="66"/>
      <c r="J107" s="66"/>
      <c r="K107" s="66"/>
      <c r="L107" s="66"/>
      <c r="M107" s="66"/>
      <c r="N107" s="66"/>
      <c r="O107" s="597"/>
      <c r="P107" s="66"/>
      <c r="Q107" s="135"/>
      <c r="R107" s="64">
        <f t="shared" si="176"/>
        <v>1.1000000000000001</v>
      </c>
      <c r="S107" s="589">
        <f t="shared" si="181"/>
        <v>0</v>
      </c>
      <c r="T107" s="590"/>
      <c r="U107" s="589">
        <f t="shared" si="182"/>
        <v>0</v>
      </c>
      <c r="V107" s="590"/>
      <c r="W107" s="589">
        <f t="shared" si="183"/>
        <v>0</v>
      </c>
      <c r="X107" s="590"/>
      <c r="Y107" s="116">
        <f t="shared" si="184"/>
        <v>0</v>
      </c>
      <c r="Z107" s="787"/>
      <c r="AA107" s="788"/>
      <c r="AB107" s="787"/>
      <c r="AC107" s="788"/>
      <c r="AD107" s="787"/>
      <c r="AE107" s="788"/>
      <c r="AF107" s="330"/>
      <c r="AG107" s="812"/>
      <c r="AH107" s="813"/>
      <c r="AI107" s="812"/>
      <c r="AJ107" s="813"/>
      <c r="AK107" s="812"/>
      <c r="AL107" s="813"/>
      <c r="AM107" s="331"/>
      <c r="AN107" s="937"/>
      <c r="AO107" s="938"/>
      <c r="AP107" s="937"/>
      <c r="AQ107" s="938"/>
      <c r="AR107" s="937"/>
      <c r="AS107" s="938"/>
      <c r="AT107" s="334"/>
      <c r="AU107" s="935"/>
      <c r="AV107" s="936"/>
      <c r="AW107" s="935"/>
      <c r="AX107" s="936"/>
      <c r="AY107" s="935"/>
      <c r="AZ107" s="936"/>
      <c r="BA107" s="335"/>
      <c r="BB107" s="939"/>
      <c r="BC107" s="940"/>
      <c r="BD107" s="939"/>
      <c r="BE107" s="940"/>
      <c r="BF107" s="939"/>
      <c r="BG107" s="940"/>
      <c r="BH107" s="336"/>
      <c r="BI107" s="311">
        <f t="shared" si="177"/>
        <v>0</v>
      </c>
      <c r="BJ107" s="311">
        <f t="shared" si="178"/>
        <v>0</v>
      </c>
      <c r="BK107" s="311">
        <f t="shared" si="179"/>
        <v>0</v>
      </c>
      <c r="BL107" s="301">
        <f t="shared" si="180"/>
        <v>0</v>
      </c>
    </row>
    <row r="108" spans="3:64" ht="15" customHeight="1">
      <c r="C108" s="71" t="s">
        <v>350</v>
      </c>
      <c r="D108" s="667" t="s">
        <v>373</v>
      </c>
      <c r="E108" s="66"/>
      <c r="F108" s="66"/>
      <c r="G108" s="66"/>
      <c r="H108" s="66"/>
      <c r="I108" s="66"/>
      <c r="J108" s="66"/>
      <c r="K108" s="66"/>
      <c r="L108" s="66"/>
      <c r="M108" s="66"/>
      <c r="N108" s="66"/>
      <c r="O108" s="597"/>
      <c r="P108" s="66"/>
      <c r="Q108" s="135"/>
      <c r="R108" s="64">
        <f t="shared" si="176"/>
        <v>1.1000000000000001</v>
      </c>
      <c r="S108" s="589">
        <f t="shared" si="181"/>
        <v>0</v>
      </c>
      <c r="T108" s="590"/>
      <c r="U108" s="589">
        <f t="shared" si="182"/>
        <v>0</v>
      </c>
      <c r="V108" s="590"/>
      <c r="W108" s="589">
        <f t="shared" si="183"/>
        <v>0</v>
      </c>
      <c r="X108" s="590"/>
      <c r="Y108" s="116">
        <f t="shared" si="184"/>
        <v>0</v>
      </c>
      <c r="Z108" s="787"/>
      <c r="AA108" s="788"/>
      <c r="AB108" s="787"/>
      <c r="AC108" s="788"/>
      <c r="AD108" s="787"/>
      <c r="AE108" s="788"/>
      <c r="AF108" s="330"/>
      <c r="AG108" s="812"/>
      <c r="AH108" s="813"/>
      <c r="AI108" s="812"/>
      <c r="AJ108" s="813"/>
      <c r="AK108" s="812"/>
      <c r="AL108" s="813"/>
      <c r="AM108" s="331"/>
      <c r="AN108" s="937"/>
      <c r="AO108" s="938"/>
      <c r="AP108" s="937"/>
      <c r="AQ108" s="938"/>
      <c r="AR108" s="937"/>
      <c r="AS108" s="938"/>
      <c r="AT108" s="334"/>
      <c r="AU108" s="935"/>
      <c r="AV108" s="936"/>
      <c r="AW108" s="935"/>
      <c r="AX108" s="936"/>
      <c r="AY108" s="935"/>
      <c r="AZ108" s="936"/>
      <c r="BA108" s="335"/>
      <c r="BB108" s="939"/>
      <c r="BC108" s="940"/>
      <c r="BD108" s="939"/>
      <c r="BE108" s="940"/>
      <c r="BF108" s="939"/>
      <c r="BG108" s="940"/>
      <c r="BH108" s="336"/>
      <c r="BI108" s="311">
        <f t="shared" si="177"/>
        <v>0</v>
      </c>
      <c r="BJ108" s="311">
        <f t="shared" si="178"/>
        <v>0</v>
      </c>
      <c r="BK108" s="311">
        <f t="shared" si="179"/>
        <v>0</v>
      </c>
      <c r="BL108" s="301">
        <f t="shared" si="180"/>
        <v>0</v>
      </c>
    </row>
    <row r="109" spans="3:64" ht="15" customHeight="1">
      <c r="C109" s="71" t="s">
        <v>262</v>
      </c>
      <c r="D109" s="667"/>
      <c r="E109" s="66"/>
      <c r="F109" s="66"/>
      <c r="G109" s="66"/>
      <c r="H109" s="66"/>
      <c r="I109" s="66"/>
      <c r="J109" s="66"/>
      <c r="K109" s="66"/>
      <c r="L109" s="66"/>
      <c r="M109" s="66"/>
      <c r="N109" s="66"/>
      <c r="O109" s="597"/>
      <c r="P109" s="66"/>
      <c r="Q109" s="135"/>
      <c r="R109" s="64">
        <f t="shared" si="176"/>
        <v>1</v>
      </c>
      <c r="S109" s="589">
        <f t="shared" si="181"/>
        <v>0</v>
      </c>
      <c r="T109" s="590"/>
      <c r="U109" s="589">
        <f t="shared" si="182"/>
        <v>0</v>
      </c>
      <c r="V109" s="590"/>
      <c r="W109" s="589">
        <f t="shared" si="183"/>
        <v>0</v>
      </c>
      <c r="X109" s="590"/>
      <c r="Y109" s="116">
        <f t="shared" si="184"/>
        <v>0</v>
      </c>
      <c r="Z109" s="787"/>
      <c r="AA109" s="788"/>
      <c r="AB109" s="787"/>
      <c r="AC109" s="788"/>
      <c r="AD109" s="787"/>
      <c r="AE109" s="788"/>
      <c r="AF109" s="330"/>
      <c r="AG109" s="812"/>
      <c r="AH109" s="813"/>
      <c r="AI109" s="812"/>
      <c r="AJ109" s="813"/>
      <c r="AK109" s="812"/>
      <c r="AL109" s="813"/>
      <c r="AM109" s="331"/>
      <c r="AN109" s="937"/>
      <c r="AO109" s="938"/>
      <c r="AP109" s="937"/>
      <c r="AQ109" s="938"/>
      <c r="AR109" s="937"/>
      <c r="AS109" s="938"/>
      <c r="AT109" s="334"/>
      <c r="AU109" s="935"/>
      <c r="AV109" s="936"/>
      <c r="AW109" s="935"/>
      <c r="AX109" s="936"/>
      <c r="AY109" s="935"/>
      <c r="AZ109" s="936"/>
      <c r="BA109" s="335"/>
      <c r="BB109" s="939"/>
      <c r="BC109" s="940"/>
      <c r="BD109" s="939"/>
      <c r="BE109" s="940"/>
      <c r="BF109" s="939"/>
      <c r="BG109" s="940"/>
      <c r="BH109" s="336"/>
      <c r="BI109" s="311">
        <f t="shared" si="177"/>
        <v>0</v>
      </c>
      <c r="BJ109" s="311">
        <f t="shared" si="178"/>
        <v>0</v>
      </c>
      <c r="BK109" s="311">
        <f t="shared" si="179"/>
        <v>0</v>
      </c>
      <c r="BL109" s="301">
        <f t="shared" si="180"/>
        <v>0</v>
      </c>
    </row>
    <row r="110" spans="3:64" ht="15" customHeight="1">
      <c r="C110" s="71" t="s">
        <v>28</v>
      </c>
      <c r="D110" s="667"/>
      <c r="E110" s="66"/>
      <c r="F110" s="66"/>
      <c r="G110" s="66"/>
      <c r="H110" s="66"/>
      <c r="I110" s="66"/>
      <c r="J110" s="66"/>
      <c r="K110" s="66"/>
      <c r="L110" s="66"/>
      <c r="M110" s="66"/>
      <c r="N110" s="66"/>
      <c r="O110" s="597"/>
      <c r="P110" s="66"/>
      <c r="Q110" s="135"/>
      <c r="R110" s="64">
        <f t="shared" si="176"/>
        <v>1</v>
      </c>
      <c r="S110" s="589">
        <f t="shared" si="181"/>
        <v>0</v>
      </c>
      <c r="T110" s="590"/>
      <c r="U110" s="589">
        <f t="shared" si="182"/>
        <v>0</v>
      </c>
      <c r="V110" s="590"/>
      <c r="W110" s="589">
        <f t="shared" si="183"/>
        <v>0</v>
      </c>
      <c r="X110" s="590"/>
      <c r="Y110" s="116">
        <f t="shared" si="184"/>
        <v>0</v>
      </c>
      <c r="Z110" s="787"/>
      <c r="AA110" s="788"/>
      <c r="AB110" s="787"/>
      <c r="AC110" s="788"/>
      <c r="AD110" s="787"/>
      <c r="AE110" s="788"/>
      <c r="AF110" s="330"/>
      <c r="AG110" s="812"/>
      <c r="AH110" s="813"/>
      <c r="AI110" s="812"/>
      <c r="AJ110" s="813"/>
      <c r="AK110" s="812"/>
      <c r="AL110" s="813"/>
      <c r="AM110" s="331"/>
      <c r="AN110" s="937"/>
      <c r="AO110" s="938"/>
      <c r="AP110" s="937"/>
      <c r="AQ110" s="938"/>
      <c r="AR110" s="937"/>
      <c r="AS110" s="938"/>
      <c r="AT110" s="334"/>
      <c r="AU110" s="935"/>
      <c r="AV110" s="936"/>
      <c r="AW110" s="935"/>
      <c r="AX110" s="936"/>
      <c r="AY110" s="935"/>
      <c r="AZ110" s="936"/>
      <c r="BA110" s="335"/>
      <c r="BB110" s="939"/>
      <c r="BC110" s="940"/>
      <c r="BD110" s="939"/>
      <c r="BE110" s="940"/>
      <c r="BF110" s="939"/>
      <c r="BG110" s="940"/>
      <c r="BH110" s="336"/>
      <c r="BI110" s="311">
        <f t="shared" si="177"/>
        <v>0</v>
      </c>
      <c r="BJ110" s="311">
        <f t="shared" si="178"/>
        <v>0</v>
      </c>
      <c r="BK110" s="311">
        <f t="shared" si="179"/>
        <v>0</v>
      </c>
      <c r="BL110" s="301">
        <f t="shared" si="180"/>
        <v>0</v>
      </c>
    </row>
    <row r="111" spans="3:64" ht="15" customHeight="1">
      <c r="C111" s="71" t="s">
        <v>54</v>
      </c>
      <c r="D111" s="667"/>
      <c r="E111" s="66"/>
      <c r="F111" s="66"/>
      <c r="G111" s="66"/>
      <c r="H111" s="66"/>
      <c r="I111" s="66"/>
      <c r="J111" s="66"/>
      <c r="K111" s="66"/>
      <c r="L111" s="66"/>
      <c r="M111" s="66"/>
      <c r="N111" s="66"/>
      <c r="O111" s="597"/>
      <c r="P111" s="66"/>
      <c r="Q111" s="77"/>
      <c r="R111" s="64">
        <f t="shared" si="176"/>
        <v>1.1000000000000001</v>
      </c>
      <c r="S111" s="589">
        <f t="shared" si="181"/>
        <v>0</v>
      </c>
      <c r="T111" s="590"/>
      <c r="U111" s="589">
        <f t="shared" si="182"/>
        <v>0</v>
      </c>
      <c r="V111" s="590"/>
      <c r="W111" s="589">
        <f t="shared" si="183"/>
        <v>0</v>
      </c>
      <c r="X111" s="590"/>
      <c r="Y111" s="116">
        <f t="shared" si="184"/>
        <v>0</v>
      </c>
      <c r="Z111" s="787"/>
      <c r="AA111" s="788"/>
      <c r="AB111" s="787"/>
      <c r="AC111" s="788"/>
      <c r="AD111" s="787"/>
      <c r="AE111" s="788"/>
      <c r="AF111" s="330"/>
      <c r="AG111" s="812"/>
      <c r="AH111" s="813"/>
      <c r="AI111" s="812"/>
      <c r="AJ111" s="813"/>
      <c r="AK111" s="812"/>
      <c r="AL111" s="813"/>
      <c r="AM111" s="331"/>
      <c r="AN111" s="937"/>
      <c r="AO111" s="938"/>
      <c r="AP111" s="937"/>
      <c r="AQ111" s="938"/>
      <c r="AR111" s="937"/>
      <c r="AS111" s="938"/>
      <c r="AT111" s="334"/>
      <c r="AU111" s="935"/>
      <c r="AV111" s="936"/>
      <c r="AW111" s="935"/>
      <c r="AX111" s="936"/>
      <c r="AY111" s="935"/>
      <c r="AZ111" s="936"/>
      <c r="BA111" s="335"/>
      <c r="BB111" s="939"/>
      <c r="BC111" s="940"/>
      <c r="BD111" s="939"/>
      <c r="BE111" s="940"/>
      <c r="BF111" s="939"/>
      <c r="BG111" s="940"/>
      <c r="BH111" s="336"/>
      <c r="BI111" s="311">
        <f t="shared" si="177"/>
        <v>0</v>
      </c>
      <c r="BJ111" s="311">
        <f t="shared" si="178"/>
        <v>0</v>
      </c>
      <c r="BK111" s="311">
        <f t="shared" si="179"/>
        <v>0</v>
      </c>
      <c r="BL111" s="301">
        <f t="shared" si="180"/>
        <v>0</v>
      </c>
    </row>
    <row r="112" spans="3:64" ht="15" customHeight="1">
      <c r="C112" s="133"/>
      <c r="D112" s="64"/>
      <c r="E112" s="47"/>
      <c r="F112" s="47"/>
      <c r="G112" s="47"/>
      <c r="H112" s="47"/>
      <c r="I112" s="47"/>
      <c r="J112" s="47"/>
      <c r="K112" s="47"/>
      <c r="L112" s="47"/>
      <c r="M112" s="47"/>
      <c r="N112" s="47"/>
      <c r="O112" s="627" t="s">
        <v>183</v>
      </c>
      <c r="P112" s="628"/>
      <c r="Q112" s="628"/>
      <c r="R112" s="629"/>
      <c r="S112" s="596">
        <f>SUM(S88:S111)</f>
        <v>0</v>
      </c>
      <c r="T112" s="595"/>
      <c r="U112" s="596">
        <f>SUM(U88:U111)</f>
        <v>0</v>
      </c>
      <c r="V112" s="595"/>
      <c r="W112" s="596">
        <f>SUM(W88:W111)</f>
        <v>0</v>
      </c>
      <c r="X112" s="595"/>
      <c r="Y112" s="138">
        <f>SUM(S112:X112)</f>
        <v>0</v>
      </c>
      <c r="Z112" s="596"/>
      <c r="AA112" s="595"/>
      <c r="AB112" s="596"/>
      <c r="AC112" s="595"/>
      <c r="AD112" s="596"/>
      <c r="AE112" s="595"/>
      <c r="AF112" s="138"/>
      <c r="AG112" s="596"/>
      <c r="AH112" s="595"/>
      <c r="AI112" s="596"/>
      <c r="AJ112" s="595"/>
      <c r="AK112" s="596"/>
      <c r="AL112" s="595"/>
      <c r="AM112" s="138"/>
      <c r="AN112" s="596"/>
      <c r="AO112" s="595"/>
      <c r="AP112" s="596"/>
      <c r="AQ112" s="595"/>
      <c r="AR112" s="596"/>
      <c r="AS112" s="595"/>
      <c r="AT112" s="138"/>
      <c r="AU112" s="596"/>
      <c r="AV112" s="595"/>
      <c r="AW112" s="596"/>
      <c r="AX112" s="595"/>
      <c r="AY112" s="596"/>
      <c r="AZ112" s="595"/>
      <c r="BA112" s="138"/>
      <c r="BB112" s="596"/>
      <c r="BC112" s="595"/>
      <c r="BD112" s="596"/>
      <c r="BE112" s="595"/>
      <c r="BF112" s="596"/>
      <c r="BG112" s="595"/>
      <c r="BH112" s="138"/>
      <c r="BI112" s="312">
        <f t="shared" ref="BI112:BK112" si="185">SUM(BI88:BI111)</f>
        <v>0</v>
      </c>
      <c r="BJ112" s="312">
        <f t="shared" si="185"/>
        <v>0</v>
      </c>
      <c r="BK112" s="312">
        <f t="shared" si="185"/>
        <v>0</v>
      </c>
      <c r="BL112" s="312">
        <f t="shared" si="180"/>
        <v>0</v>
      </c>
    </row>
    <row r="113" spans="1:64" s="91" customFormat="1" ht="15.75">
      <c r="A113" s="151">
        <v>2000</v>
      </c>
      <c r="B113" s="151"/>
      <c r="C113" s="806" t="str">
        <f>CONCATENATE(Z8," Travel")</f>
        <v>Dept #2 Request Budget Travel</v>
      </c>
      <c r="D113" s="807"/>
      <c r="E113" s="635" t="s">
        <v>461</v>
      </c>
      <c r="F113" s="635"/>
      <c r="G113" s="635"/>
      <c r="H113" s="635"/>
      <c r="I113" s="635"/>
      <c r="J113" s="635"/>
      <c r="K113" s="635"/>
      <c r="L113" s="635"/>
      <c r="M113" s="635"/>
      <c r="N113" s="635"/>
      <c r="O113" s="99"/>
      <c r="P113" s="99"/>
      <c r="Q113" s="99"/>
      <c r="R113" s="153"/>
      <c r="S113" s="159"/>
      <c r="T113" s="239"/>
      <c r="U113" s="159"/>
      <c r="V113" s="239"/>
      <c r="W113" s="159"/>
      <c r="X113" s="239"/>
      <c r="Y113" s="129"/>
      <c r="Z113" s="159"/>
      <c r="AA113" s="239"/>
      <c r="AB113" s="159"/>
      <c r="AC113" s="239"/>
      <c r="AD113" s="159"/>
      <c r="AE113" s="239"/>
      <c r="AF113" s="129"/>
      <c r="AG113" s="159"/>
      <c r="AH113" s="239"/>
      <c r="AI113" s="159"/>
      <c r="AJ113" s="239"/>
      <c r="AK113" s="159"/>
      <c r="AL113" s="239"/>
      <c r="AM113" s="129"/>
      <c r="AN113" s="159"/>
      <c r="AO113" s="239"/>
      <c r="AP113" s="159"/>
      <c r="AQ113" s="239"/>
      <c r="AR113" s="159"/>
      <c r="AS113" s="239"/>
      <c r="AT113" s="129"/>
      <c r="AU113" s="159"/>
      <c r="AV113" s="239"/>
      <c r="AW113" s="159"/>
      <c r="AX113" s="239"/>
      <c r="AY113" s="159"/>
      <c r="AZ113" s="239"/>
      <c r="BA113" s="129"/>
      <c r="BB113" s="159"/>
      <c r="BC113" s="239"/>
      <c r="BD113" s="159"/>
      <c r="BE113" s="239"/>
      <c r="BF113" s="159"/>
      <c r="BG113" s="239"/>
      <c r="BH113" s="129"/>
      <c r="BI113" s="197"/>
      <c r="BJ113" s="197"/>
      <c r="BK113" s="197"/>
      <c r="BL113" s="329"/>
    </row>
    <row r="114" spans="1:64" s="50" customFormat="1" ht="34.5" customHeight="1">
      <c r="A114" s="151"/>
      <c r="B114" s="72"/>
      <c r="C114" s="120" t="s">
        <v>53</v>
      </c>
      <c r="D114" s="73" t="s">
        <v>182</v>
      </c>
      <c r="E114" s="465" t="str">
        <f>Z9</f>
        <v>Year 1</v>
      </c>
      <c r="F114" s="465" t="str">
        <f>AB9</f>
        <v>Year 2</v>
      </c>
      <c r="G114" s="465" t="str">
        <f>AD9</f>
        <v>Year 3</v>
      </c>
      <c r="H114" s="465"/>
      <c r="I114" s="465"/>
      <c r="J114" s="77"/>
      <c r="K114" s="77"/>
      <c r="L114" s="77"/>
      <c r="M114" s="77"/>
      <c r="N114" s="77"/>
      <c r="O114" s="75" t="s">
        <v>371</v>
      </c>
      <c r="P114" s="75" t="s">
        <v>372</v>
      </c>
      <c r="Q114" s="75" t="s">
        <v>76</v>
      </c>
      <c r="R114" s="75" t="s">
        <v>352</v>
      </c>
      <c r="S114" s="159"/>
      <c r="T114" s="128"/>
      <c r="U114" s="160"/>
      <c r="V114" s="128"/>
      <c r="W114" s="160"/>
      <c r="X114" s="128"/>
      <c r="Y114" s="129"/>
      <c r="Z114" s="159"/>
      <c r="AA114" s="128"/>
      <c r="AB114" s="160"/>
      <c r="AC114" s="128"/>
      <c r="AD114" s="160"/>
      <c r="AE114" s="128"/>
      <c r="AF114" s="129"/>
      <c r="AG114" s="159"/>
      <c r="AH114" s="128"/>
      <c r="AI114" s="160"/>
      <c r="AJ114" s="128"/>
      <c r="AK114" s="160"/>
      <c r="AL114" s="128"/>
      <c r="AM114" s="129"/>
      <c r="AN114" s="159"/>
      <c r="AO114" s="128"/>
      <c r="AP114" s="160"/>
      <c r="AQ114" s="128"/>
      <c r="AR114" s="160"/>
      <c r="AS114" s="128"/>
      <c r="AT114" s="129"/>
      <c r="AU114" s="159"/>
      <c r="AV114" s="128"/>
      <c r="AW114" s="160"/>
      <c r="AX114" s="128"/>
      <c r="AY114" s="160"/>
      <c r="AZ114" s="128"/>
      <c r="BA114" s="129"/>
      <c r="BB114" s="159"/>
      <c r="BC114" s="128"/>
      <c r="BD114" s="160"/>
      <c r="BE114" s="128"/>
      <c r="BF114" s="160"/>
      <c r="BG114" s="128"/>
      <c r="BH114" s="129"/>
      <c r="BI114" s="271"/>
      <c r="BJ114" s="271"/>
      <c r="BK114" s="271"/>
      <c r="BL114" s="271"/>
    </row>
    <row r="115" spans="1:64" s="50" customFormat="1" ht="15" customHeight="1">
      <c r="A115" s="72"/>
      <c r="B115" s="72"/>
      <c r="C115" s="71" t="s">
        <v>350</v>
      </c>
      <c r="D115" s="667" t="s">
        <v>373</v>
      </c>
      <c r="E115" s="66"/>
      <c r="F115" s="66"/>
      <c r="G115" s="66"/>
      <c r="H115" s="66"/>
      <c r="I115" s="66"/>
      <c r="J115" s="66"/>
      <c r="K115" s="66"/>
      <c r="L115" s="66"/>
      <c r="M115" s="66"/>
      <c r="N115" s="66"/>
      <c r="O115" s="597"/>
      <c r="P115" s="66"/>
      <c r="Q115" s="135"/>
      <c r="R115" s="64">
        <f t="shared" ref="R115:R138" si="186">VLOOKUP(C115,TravelIncrease,2,0)</f>
        <v>1.1000000000000001</v>
      </c>
      <c r="S115" s="820"/>
      <c r="T115" s="833"/>
      <c r="U115" s="820"/>
      <c r="V115" s="833"/>
      <c r="W115" s="820"/>
      <c r="X115" s="833"/>
      <c r="Y115" s="339"/>
      <c r="Z115" s="789">
        <f>$E115*$P115*$Q115</f>
        <v>0</v>
      </c>
      <c r="AA115" s="790"/>
      <c r="AB115" s="789">
        <f>$F115*$P115*$Q115*$R115</f>
        <v>0</v>
      </c>
      <c r="AC115" s="790"/>
      <c r="AD115" s="789">
        <f t="shared" ref="AD115:AD138" si="187">$G115*$P115*Q115*($R115^2)</f>
        <v>0</v>
      </c>
      <c r="AE115" s="790"/>
      <c r="AF115" s="277">
        <f>SUM(Z115+AB115+AD115)</f>
        <v>0</v>
      </c>
      <c r="AG115" s="812"/>
      <c r="AH115" s="813"/>
      <c r="AI115" s="812"/>
      <c r="AJ115" s="813"/>
      <c r="AK115" s="812"/>
      <c r="AL115" s="813"/>
      <c r="AM115" s="331"/>
      <c r="AN115" s="937"/>
      <c r="AO115" s="938"/>
      <c r="AP115" s="937"/>
      <c r="AQ115" s="938"/>
      <c r="AR115" s="937"/>
      <c r="AS115" s="938"/>
      <c r="AT115" s="334"/>
      <c r="AU115" s="935"/>
      <c r="AV115" s="936"/>
      <c r="AW115" s="935"/>
      <c r="AX115" s="936"/>
      <c r="AY115" s="935"/>
      <c r="AZ115" s="936"/>
      <c r="BA115" s="335"/>
      <c r="BB115" s="939"/>
      <c r="BC115" s="940"/>
      <c r="BD115" s="939"/>
      <c r="BE115" s="940"/>
      <c r="BF115" s="939"/>
      <c r="BG115" s="940"/>
      <c r="BH115" s="336"/>
      <c r="BI115" s="311">
        <f t="shared" ref="BI115:BI138" si="188">Z115</f>
        <v>0</v>
      </c>
      <c r="BJ115" s="311">
        <f t="shared" ref="BJ115:BJ138" si="189">AB115</f>
        <v>0</v>
      </c>
      <c r="BK115" s="311">
        <f t="shared" ref="BK115:BK138" si="190">AD115</f>
        <v>0</v>
      </c>
      <c r="BL115" s="301">
        <f t="shared" ref="BL115:BL139" si="191">SUM(BI115:BK115)</f>
        <v>0</v>
      </c>
    </row>
    <row r="116" spans="1:64" s="50" customFormat="1" ht="15" customHeight="1">
      <c r="A116" s="72"/>
      <c r="B116" s="72"/>
      <c r="C116" s="71" t="s">
        <v>262</v>
      </c>
      <c r="D116" s="667"/>
      <c r="E116" s="66"/>
      <c r="F116" s="66"/>
      <c r="G116" s="66"/>
      <c r="H116" s="66"/>
      <c r="I116" s="66"/>
      <c r="J116" s="66"/>
      <c r="K116" s="66"/>
      <c r="L116" s="66"/>
      <c r="M116" s="66"/>
      <c r="N116" s="66"/>
      <c r="O116" s="597"/>
      <c r="P116" s="66"/>
      <c r="Q116" s="135"/>
      <c r="R116" s="64">
        <f t="shared" si="186"/>
        <v>1</v>
      </c>
      <c r="S116" s="820"/>
      <c r="T116" s="833"/>
      <c r="U116" s="820"/>
      <c r="V116" s="833"/>
      <c r="W116" s="820"/>
      <c r="X116" s="833"/>
      <c r="Y116" s="339"/>
      <c r="Z116" s="789">
        <f t="shared" ref="Z116:Z138" si="192">$E116*$P116*$Q116</f>
        <v>0</v>
      </c>
      <c r="AA116" s="790"/>
      <c r="AB116" s="789">
        <f t="shared" ref="AB116:AB138" si="193">$F116*$P116*$Q116*$R116</f>
        <v>0</v>
      </c>
      <c r="AC116" s="790"/>
      <c r="AD116" s="789">
        <f t="shared" si="187"/>
        <v>0</v>
      </c>
      <c r="AE116" s="790"/>
      <c r="AF116" s="277">
        <f t="shared" ref="AF116:AF138" si="194">SUM(Z116+AB116+AD116)</f>
        <v>0</v>
      </c>
      <c r="AG116" s="812"/>
      <c r="AH116" s="813"/>
      <c r="AI116" s="812"/>
      <c r="AJ116" s="813"/>
      <c r="AK116" s="812"/>
      <c r="AL116" s="813"/>
      <c r="AM116" s="331"/>
      <c r="AN116" s="937"/>
      <c r="AO116" s="938"/>
      <c r="AP116" s="937"/>
      <c r="AQ116" s="938"/>
      <c r="AR116" s="937"/>
      <c r="AS116" s="938"/>
      <c r="AT116" s="334"/>
      <c r="AU116" s="935"/>
      <c r="AV116" s="936"/>
      <c r="AW116" s="935"/>
      <c r="AX116" s="936"/>
      <c r="AY116" s="935"/>
      <c r="AZ116" s="936"/>
      <c r="BA116" s="335"/>
      <c r="BB116" s="939"/>
      <c r="BC116" s="940"/>
      <c r="BD116" s="939"/>
      <c r="BE116" s="940"/>
      <c r="BF116" s="939"/>
      <c r="BG116" s="940"/>
      <c r="BH116" s="336"/>
      <c r="BI116" s="311">
        <f t="shared" si="188"/>
        <v>0</v>
      </c>
      <c r="BJ116" s="311">
        <f t="shared" si="189"/>
        <v>0</v>
      </c>
      <c r="BK116" s="311">
        <f t="shared" si="190"/>
        <v>0</v>
      </c>
      <c r="BL116" s="301">
        <f t="shared" si="191"/>
        <v>0</v>
      </c>
    </row>
    <row r="117" spans="1:64" s="50" customFormat="1" ht="15" customHeight="1">
      <c r="A117" s="72"/>
      <c r="B117" s="72"/>
      <c r="C117" s="71" t="s">
        <v>28</v>
      </c>
      <c r="D117" s="667"/>
      <c r="E117" s="66"/>
      <c r="F117" s="66"/>
      <c r="G117" s="66"/>
      <c r="H117" s="66"/>
      <c r="I117" s="66"/>
      <c r="J117" s="66"/>
      <c r="K117" s="66"/>
      <c r="L117" s="66"/>
      <c r="M117" s="66"/>
      <c r="N117" s="66"/>
      <c r="O117" s="597"/>
      <c r="P117" s="66"/>
      <c r="Q117" s="135"/>
      <c r="R117" s="64">
        <f t="shared" si="186"/>
        <v>1</v>
      </c>
      <c r="S117" s="820"/>
      <c r="T117" s="833"/>
      <c r="U117" s="820"/>
      <c r="V117" s="833"/>
      <c r="W117" s="820"/>
      <c r="X117" s="833"/>
      <c r="Y117" s="339"/>
      <c r="Z117" s="789">
        <f t="shared" si="192"/>
        <v>0</v>
      </c>
      <c r="AA117" s="790"/>
      <c r="AB117" s="789">
        <f t="shared" si="193"/>
        <v>0</v>
      </c>
      <c r="AC117" s="790"/>
      <c r="AD117" s="789">
        <f t="shared" si="187"/>
        <v>0</v>
      </c>
      <c r="AE117" s="790"/>
      <c r="AF117" s="277">
        <f t="shared" si="194"/>
        <v>0</v>
      </c>
      <c r="AG117" s="812"/>
      <c r="AH117" s="813"/>
      <c r="AI117" s="812"/>
      <c r="AJ117" s="813"/>
      <c r="AK117" s="812"/>
      <c r="AL117" s="813"/>
      <c r="AM117" s="331"/>
      <c r="AN117" s="937"/>
      <c r="AO117" s="938"/>
      <c r="AP117" s="937"/>
      <c r="AQ117" s="938"/>
      <c r="AR117" s="937"/>
      <c r="AS117" s="938"/>
      <c r="AT117" s="334"/>
      <c r="AU117" s="935"/>
      <c r="AV117" s="936"/>
      <c r="AW117" s="935"/>
      <c r="AX117" s="936"/>
      <c r="AY117" s="935"/>
      <c r="AZ117" s="936"/>
      <c r="BA117" s="335"/>
      <c r="BB117" s="939"/>
      <c r="BC117" s="940"/>
      <c r="BD117" s="939"/>
      <c r="BE117" s="940"/>
      <c r="BF117" s="939"/>
      <c r="BG117" s="940"/>
      <c r="BH117" s="336"/>
      <c r="BI117" s="311">
        <f t="shared" si="188"/>
        <v>0</v>
      </c>
      <c r="BJ117" s="311">
        <f t="shared" si="189"/>
        <v>0</v>
      </c>
      <c r="BK117" s="311">
        <f t="shared" si="190"/>
        <v>0</v>
      </c>
      <c r="BL117" s="301">
        <f t="shared" si="191"/>
        <v>0</v>
      </c>
    </row>
    <row r="118" spans="1:64" s="50" customFormat="1" ht="15" customHeight="1">
      <c r="A118" s="72"/>
      <c r="B118" s="72"/>
      <c r="C118" s="71" t="s">
        <v>54</v>
      </c>
      <c r="D118" s="667"/>
      <c r="E118" s="66"/>
      <c r="F118" s="66"/>
      <c r="G118" s="66"/>
      <c r="H118" s="66"/>
      <c r="I118" s="66"/>
      <c r="J118" s="66"/>
      <c r="K118" s="66"/>
      <c r="L118" s="66"/>
      <c r="M118" s="66"/>
      <c r="N118" s="66"/>
      <c r="O118" s="597"/>
      <c r="P118" s="66"/>
      <c r="Q118" s="135"/>
      <c r="R118" s="64">
        <f t="shared" si="186"/>
        <v>1.1000000000000001</v>
      </c>
      <c r="S118" s="820"/>
      <c r="T118" s="833"/>
      <c r="U118" s="820"/>
      <c r="V118" s="833"/>
      <c r="W118" s="820"/>
      <c r="X118" s="833"/>
      <c r="Y118" s="339"/>
      <c r="Z118" s="789">
        <f t="shared" si="192"/>
        <v>0</v>
      </c>
      <c r="AA118" s="790"/>
      <c r="AB118" s="789">
        <f t="shared" si="193"/>
        <v>0</v>
      </c>
      <c r="AC118" s="790"/>
      <c r="AD118" s="789">
        <f t="shared" si="187"/>
        <v>0</v>
      </c>
      <c r="AE118" s="790"/>
      <c r="AF118" s="277">
        <f t="shared" si="194"/>
        <v>0</v>
      </c>
      <c r="AG118" s="812"/>
      <c r="AH118" s="813"/>
      <c r="AI118" s="812"/>
      <c r="AJ118" s="813"/>
      <c r="AK118" s="812"/>
      <c r="AL118" s="813"/>
      <c r="AM118" s="331"/>
      <c r="AN118" s="937"/>
      <c r="AO118" s="938"/>
      <c r="AP118" s="937"/>
      <c r="AQ118" s="938"/>
      <c r="AR118" s="937"/>
      <c r="AS118" s="938"/>
      <c r="AT118" s="334"/>
      <c r="AU118" s="935"/>
      <c r="AV118" s="936"/>
      <c r="AW118" s="935"/>
      <c r="AX118" s="936"/>
      <c r="AY118" s="935"/>
      <c r="AZ118" s="936"/>
      <c r="BA118" s="335"/>
      <c r="BB118" s="939"/>
      <c r="BC118" s="940"/>
      <c r="BD118" s="939"/>
      <c r="BE118" s="940"/>
      <c r="BF118" s="939"/>
      <c r="BG118" s="940"/>
      <c r="BH118" s="336"/>
      <c r="BI118" s="311">
        <f t="shared" si="188"/>
        <v>0</v>
      </c>
      <c r="BJ118" s="311">
        <f t="shared" si="189"/>
        <v>0</v>
      </c>
      <c r="BK118" s="311">
        <f t="shared" si="190"/>
        <v>0</v>
      </c>
      <c r="BL118" s="301">
        <f t="shared" si="191"/>
        <v>0</v>
      </c>
    </row>
    <row r="119" spans="1:64" s="50" customFormat="1" ht="15" customHeight="1">
      <c r="A119" s="72"/>
      <c r="B119" s="72"/>
      <c r="C119" s="71" t="s">
        <v>350</v>
      </c>
      <c r="D119" s="667" t="s">
        <v>373</v>
      </c>
      <c r="E119" s="66"/>
      <c r="F119" s="66"/>
      <c r="G119" s="66"/>
      <c r="H119" s="66"/>
      <c r="I119" s="66"/>
      <c r="J119" s="66"/>
      <c r="K119" s="66"/>
      <c r="L119" s="66"/>
      <c r="M119" s="66"/>
      <c r="N119" s="66"/>
      <c r="O119" s="597"/>
      <c r="P119" s="66"/>
      <c r="Q119" s="135"/>
      <c r="R119" s="64">
        <f t="shared" si="186"/>
        <v>1.1000000000000001</v>
      </c>
      <c r="S119" s="820"/>
      <c r="T119" s="833"/>
      <c r="U119" s="820"/>
      <c r="V119" s="833"/>
      <c r="W119" s="820"/>
      <c r="X119" s="833"/>
      <c r="Y119" s="339"/>
      <c r="Z119" s="789">
        <f t="shared" si="192"/>
        <v>0</v>
      </c>
      <c r="AA119" s="790"/>
      <c r="AB119" s="789">
        <f t="shared" si="193"/>
        <v>0</v>
      </c>
      <c r="AC119" s="790"/>
      <c r="AD119" s="789">
        <f t="shared" si="187"/>
        <v>0</v>
      </c>
      <c r="AE119" s="790"/>
      <c r="AF119" s="277">
        <f t="shared" si="194"/>
        <v>0</v>
      </c>
      <c r="AG119" s="812"/>
      <c r="AH119" s="813"/>
      <c r="AI119" s="812"/>
      <c r="AJ119" s="813"/>
      <c r="AK119" s="812"/>
      <c r="AL119" s="813"/>
      <c r="AM119" s="331"/>
      <c r="AN119" s="937"/>
      <c r="AO119" s="938"/>
      <c r="AP119" s="937"/>
      <c r="AQ119" s="938"/>
      <c r="AR119" s="937"/>
      <c r="AS119" s="938"/>
      <c r="AT119" s="334"/>
      <c r="AU119" s="935"/>
      <c r="AV119" s="936"/>
      <c r="AW119" s="935"/>
      <c r="AX119" s="936"/>
      <c r="AY119" s="935"/>
      <c r="AZ119" s="936"/>
      <c r="BA119" s="335"/>
      <c r="BB119" s="939"/>
      <c r="BC119" s="940"/>
      <c r="BD119" s="939"/>
      <c r="BE119" s="940"/>
      <c r="BF119" s="939"/>
      <c r="BG119" s="940"/>
      <c r="BH119" s="336"/>
      <c r="BI119" s="311">
        <f t="shared" si="188"/>
        <v>0</v>
      </c>
      <c r="BJ119" s="311">
        <f t="shared" si="189"/>
        <v>0</v>
      </c>
      <c r="BK119" s="311">
        <f t="shared" si="190"/>
        <v>0</v>
      </c>
      <c r="BL119" s="301">
        <f t="shared" si="191"/>
        <v>0</v>
      </c>
    </row>
    <row r="120" spans="1:64" s="50" customFormat="1" ht="15" customHeight="1">
      <c r="A120" s="72"/>
      <c r="B120" s="72"/>
      <c r="C120" s="71" t="s">
        <v>262</v>
      </c>
      <c r="D120" s="667"/>
      <c r="E120" s="66"/>
      <c r="F120" s="66"/>
      <c r="G120" s="66"/>
      <c r="H120" s="66"/>
      <c r="I120" s="66"/>
      <c r="J120" s="66"/>
      <c r="K120" s="66"/>
      <c r="L120" s="66"/>
      <c r="M120" s="66"/>
      <c r="N120" s="66"/>
      <c r="O120" s="597"/>
      <c r="P120" s="66"/>
      <c r="Q120" s="135"/>
      <c r="R120" s="64">
        <f t="shared" si="186"/>
        <v>1</v>
      </c>
      <c r="S120" s="820"/>
      <c r="T120" s="833"/>
      <c r="U120" s="820"/>
      <c r="V120" s="833"/>
      <c r="W120" s="820"/>
      <c r="X120" s="833"/>
      <c r="Y120" s="339"/>
      <c r="Z120" s="789">
        <f t="shared" si="192"/>
        <v>0</v>
      </c>
      <c r="AA120" s="790"/>
      <c r="AB120" s="789">
        <f t="shared" si="193"/>
        <v>0</v>
      </c>
      <c r="AC120" s="790"/>
      <c r="AD120" s="789">
        <f t="shared" si="187"/>
        <v>0</v>
      </c>
      <c r="AE120" s="790"/>
      <c r="AF120" s="277">
        <f t="shared" si="194"/>
        <v>0</v>
      </c>
      <c r="AG120" s="812"/>
      <c r="AH120" s="813"/>
      <c r="AI120" s="812"/>
      <c r="AJ120" s="813"/>
      <c r="AK120" s="812"/>
      <c r="AL120" s="813"/>
      <c r="AM120" s="331"/>
      <c r="AN120" s="937"/>
      <c r="AO120" s="938"/>
      <c r="AP120" s="937"/>
      <c r="AQ120" s="938"/>
      <c r="AR120" s="937"/>
      <c r="AS120" s="938"/>
      <c r="AT120" s="334"/>
      <c r="AU120" s="935"/>
      <c r="AV120" s="936"/>
      <c r="AW120" s="935"/>
      <c r="AX120" s="936"/>
      <c r="AY120" s="935"/>
      <c r="AZ120" s="936"/>
      <c r="BA120" s="335"/>
      <c r="BB120" s="939"/>
      <c r="BC120" s="940"/>
      <c r="BD120" s="939"/>
      <c r="BE120" s="940"/>
      <c r="BF120" s="939"/>
      <c r="BG120" s="940"/>
      <c r="BH120" s="336"/>
      <c r="BI120" s="311">
        <f t="shared" si="188"/>
        <v>0</v>
      </c>
      <c r="BJ120" s="311">
        <f t="shared" si="189"/>
        <v>0</v>
      </c>
      <c r="BK120" s="311">
        <f t="shared" si="190"/>
        <v>0</v>
      </c>
      <c r="BL120" s="301">
        <f t="shared" si="191"/>
        <v>0</v>
      </c>
    </row>
    <row r="121" spans="1:64" s="50" customFormat="1" ht="15" customHeight="1">
      <c r="A121" s="72"/>
      <c r="B121" s="72"/>
      <c r="C121" s="71" t="s">
        <v>28</v>
      </c>
      <c r="D121" s="667"/>
      <c r="E121" s="66"/>
      <c r="F121" s="66"/>
      <c r="G121" s="66"/>
      <c r="H121" s="66"/>
      <c r="I121" s="66"/>
      <c r="J121" s="66"/>
      <c r="K121" s="66"/>
      <c r="L121" s="66"/>
      <c r="M121" s="66"/>
      <c r="N121" s="66"/>
      <c r="O121" s="597"/>
      <c r="P121" s="66"/>
      <c r="Q121" s="135"/>
      <c r="R121" s="64">
        <f t="shared" si="186"/>
        <v>1</v>
      </c>
      <c r="S121" s="820"/>
      <c r="T121" s="833"/>
      <c r="U121" s="820"/>
      <c r="V121" s="833"/>
      <c r="W121" s="820"/>
      <c r="X121" s="833"/>
      <c r="Y121" s="339"/>
      <c r="Z121" s="789">
        <f t="shared" si="192"/>
        <v>0</v>
      </c>
      <c r="AA121" s="790"/>
      <c r="AB121" s="789">
        <f t="shared" si="193"/>
        <v>0</v>
      </c>
      <c r="AC121" s="790"/>
      <c r="AD121" s="789">
        <f t="shared" si="187"/>
        <v>0</v>
      </c>
      <c r="AE121" s="790"/>
      <c r="AF121" s="277">
        <f t="shared" si="194"/>
        <v>0</v>
      </c>
      <c r="AG121" s="812"/>
      <c r="AH121" s="813"/>
      <c r="AI121" s="812"/>
      <c r="AJ121" s="813"/>
      <c r="AK121" s="812"/>
      <c r="AL121" s="813"/>
      <c r="AM121" s="331"/>
      <c r="AN121" s="937"/>
      <c r="AO121" s="938"/>
      <c r="AP121" s="937"/>
      <c r="AQ121" s="938"/>
      <c r="AR121" s="937"/>
      <c r="AS121" s="938"/>
      <c r="AT121" s="334"/>
      <c r="AU121" s="935"/>
      <c r="AV121" s="936"/>
      <c r="AW121" s="935"/>
      <c r="AX121" s="936"/>
      <c r="AY121" s="935"/>
      <c r="AZ121" s="936"/>
      <c r="BA121" s="335"/>
      <c r="BB121" s="939"/>
      <c r="BC121" s="940"/>
      <c r="BD121" s="939"/>
      <c r="BE121" s="940"/>
      <c r="BF121" s="939"/>
      <c r="BG121" s="940"/>
      <c r="BH121" s="336"/>
      <c r="BI121" s="311">
        <f t="shared" si="188"/>
        <v>0</v>
      </c>
      <c r="BJ121" s="311">
        <f t="shared" si="189"/>
        <v>0</v>
      </c>
      <c r="BK121" s="311">
        <f t="shared" si="190"/>
        <v>0</v>
      </c>
      <c r="BL121" s="301">
        <f t="shared" si="191"/>
        <v>0</v>
      </c>
    </row>
    <row r="122" spans="1:64" s="50" customFormat="1" ht="15" customHeight="1">
      <c r="A122" s="72"/>
      <c r="B122" s="72"/>
      <c r="C122" s="71" t="s">
        <v>54</v>
      </c>
      <c r="D122" s="667"/>
      <c r="E122" s="66"/>
      <c r="F122" s="66"/>
      <c r="G122" s="66"/>
      <c r="H122" s="66"/>
      <c r="I122" s="66"/>
      <c r="J122" s="66"/>
      <c r="K122" s="66"/>
      <c r="L122" s="66"/>
      <c r="M122" s="66"/>
      <c r="N122" s="66"/>
      <c r="O122" s="597"/>
      <c r="P122" s="66"/>
      <c r="Q122" s="135"/>
      <c r="R122" s="64">
        <f t="shared" si="186"/>
        <v>1.1000000000000001</v>
      </c>
      <c r="S122" s="820"/>
      <c r="T122" s="833"/>
      <c r="U122" s="820"/>
      <c r="V122" s="833"/>
      <c r="W122" s="820"/>
      <c r="X122" s="833"/>
      <c r="Y122" s="339"/>
      <c r="Z122" s="789">
        <f t="shared" si="192"/>
        <v>0</v>
      </c>
      <c r="AA122" s="790"/>
      <c r="AB122" s="789">
        <f t="shared" si="193"/>
        <v>0</v>
      </c>
      <c r="AC122" s="790"/>
      <c r="AD122" s="789">
        <f t="shared" si="187"/>
        <v>0</v>
      </c>
      <c r="AE122" s="790"/>
      <c r="AF122" s="277">
        <f t="shared" si="194"/>
        <v>0</v>
      </c>
      <c r="AG122" s="812"/>
      <c r="AH122" s="813"/>
      <c r="AI122" s="812"/>
      <c r="AJ122" s="813"/>
      <c r="AK122" s="812"/>
      <c r="AL122" s="813"/>
      <c r="AM122" s="331"/>
      <c r="AN122" s="937"/>
      <c r="AO122" s="938"/>
      <c r="AP122" s="937"/>
      <c r="AQ122" s="938"/>
      <c r="AR122" s="937"/>
      <c r="AS122" s="938"/>
      <c r="AT122" s="334"/>
      <c r="AU122" s="935"/>
      <c r="AV122" s="936"/>
      <c r="AW122" s="935"/>
      <c r="AX122" s="936"/>
      <c r="AY122" s="935"/>
      <c r="AZ122" s="936"/>
      <c r="BA122" s="335"/>
      <c r="BB122" s="939"/>
      <c r="BC122" s="940"/>
      <c r="BD122" s="939"/>
      <c r="BE122" s="940"/>
      <c r="BF122" s="939"/>
      <c r="BG122" s="940"/>
      <c r="BH122" s="336"/>
      <c r="BI122" s="311">
        <f t="shared" si="188"/>
        <v>0</v>
      </c>
      <c r="BJ122" s="311">
        <f t="shared" si="189"/>
        <v>0</v>
      </c>
      <c r="BK122" s="311">
        <f t="shared" si="190"/>
        <v>0</v>
      </c>
      <c r="BL122" s="301">
        <f t="shared" si="191"/>
        <v>0</v>
      </c>
    </row>
    <row r="123" spans="1:64" s="50" customFormat="1" ht="15" customHeight="1">
      <c r="A123" s="72"/>
      <c r="B123" s="72"/>
      <c r="C123" s="71" t="s">
        <v>350</v>
      </c>
      <c r="D123" s="667" t="s">
        <v>373</v>
      </c>
      <c r="E123" s="66"/>
      <c r="F123" s="66"/>
      <c r="G123" s="66"/>
      <c r="H123" s="66"/>
      <c r="I123" s="66"/>
      <c r="J123" s="66"/>
      <c r="K123" s="66"/>
      <c r="L123" s="66"/>
      <c r="M123" s="66"/>
      <c r="N123" s="66"/>
      <c r="O123" s="597"/>
      <c r="P123" s="66"/>
      <c r="Q123" s="135"/>
      <c r="R123" s="64">
        <f t="shared" si="186"/>
        <v>1.1000000000000001</v>
      </c>
      <c r="S123" s="820"/>
      <c r="T123" s="833"/>
      <c r="U123" s="820"/>
      <c r="V123" s="833"/>
      <c r="W123" s="820"/>
      <c r="X123" s="833"/>
      <c r="Y123" s="339"/>
      <c r="Z123" s="789">
        <f t="shared" si="192"/>
        <v>0</v>
      </c>
      <c r="AA123" s="790"/>
      <c r="AB123" s="789">
        <f t="shared" si="193"/>
        <v>0</v>
      </c>
      <c r="AC123" s="790"/>
      <c r="AD123" s="789">
        <f t="shared" si="187"/>
        <v>0</v>
      </c>
      <c r="AE123" s="790"/>
      <c r="AF123" s="277">
        <f t="shared" si="194"/>
        <v>0</v>
      </c>
      <c r="AG123" s="812"/>
      <c r="AH123" s="813"/>
      <c r="AI123" s="812"/>
      <c r="AJ123" s="813"/>
      <c r="AK123" s="812"/>
      <c r="AL123" s="813"/>
      <c r="AM123" s="331"/>
      <c r="AN123" s="937"/>
      <c r="AO123" s="938"/>
      <c r="AP123" s="937"/>
      <c r="AQ123" s="938"/>
      <c r="AR123" s="937"/>
      <c r="AS123" s="938"/>
      <c r="AT123" s="334"/>
      <c r="AU123" s="935"/>
      <c r="AV123" s="936"/>
      <c r="AW123" s="935"/>
      <c r="AX123" s="936"/>
      <c r="AY123" s="935"/>
      <c r="AZ123" s="936"/>
      <c r="BA123" s="335"/>
      <c r="BB123" s="939"/>
      <c r="BC123" s="940"/>
      <c r="BD123" s="939"/>
      <c r="BE123" s="940"/>
      <c r="BF123" s="939"/>
      <c r="BG123" s="940"/>
      <c r="BH123" s="336"/>
      <c r="BI123" s="311">
        <f t="shared" si="188"/>
        <v>0</v>
      </c>
      <c r="BJ123" s="311">
        <f t="shared" si="189"/>
        <v>0</v>
      </c>
      <c r="BK123" s="311">
        <f t="shared" si="190"/>
        <v>0</v>
      </c>
      <c r="BL123" s="301">
        <f t="shared" si="191"/>
        <v>0</v>
      </c>
    </row>
    <row r="124" spans="1:64" s="50" customFormat="1" ht="15" customHeight="1">
      <c r="A124" s="72"/>
      <c r="B124" s="72"/>
      <c r="C124" s="71" t="s">
        <v>262</v>
      </c>
      <c r="D124" s="667"/>
      <c r="E124" s="66"/>
      <c r="F124" s="66"/>
      <c r="G124" s="66"/>
      <c r="H124" s="66"/>
      <c r="I124" s="66"/>
      <c r="J124" s="66"/>
      <c r="K124" s="66"/>
      <c r="L124" s="66"/>
      <c r="M124" s="66"/>
      <c r="N124" s="66"/>
      <c r="O124" s="597"/>
      <c r="P124" s="66"/>
      <c r="Q124" s="135"/>
      <c r="R124" s="64">
        <f t="shared" si="186"/>
        <v>1</v>
      </c>
      <c r="S124" s="820"/>
      <c r="T124" s="833"/>
      <c r="U124" s="820"/>
      <c r="V124" s="833"/>
      <c r="W124" s="820"/>
      <c r="X124" s="833"/>
      <c r="Y124" s="339"/>
      <c r="Z124" s="789">
        <f t="shared" si="192"/>
        <v>0</v>
      </c>
      <c r="AA124" s="790"/>
      <c r="AB124" s="789">
        <f t="shared" si="193"/>
        <v>0</v>
      </c>
      <c r="AC124" s="790"/>
      <c r="AD124" s="789">
        <f t="shared" si="187"/>
        <v>0</v>
      </c>
      <c r="AE124" s="790"/>
      <c r="AF124" s="277">
        <f t="shared" si="194"/>
        <v>0</v>
      </c>
      <c r="AG124" s="812"/>
      <c r="AH124" s="813"/>
      <c r="AI124" s="812"/>
      <c r="AJ124" s="813"/>
      <c r="AK124" s="812"/>
      <c r="AL124" s="813"/>
      <c r="AM124" s="331"/>
      <c r="AN124" s="937"/>
      <c r="AO124" s="938"/>
      <c r="AP124" s="937"/>
      <c r="AQ124" s="938"/>
      <c r="AR124" s="937"/>
      <c r="AS124" s="938"/>
      <c r="AT124" s="334"/>
      <c r="AU124" s="935"/>
      <c r="AV124" s="936"/>
      <c r="AW124" s="935"/>
      <c r="AX124" s="936"/>
      <c r="AY124" s="935"/>
      <c r="AZ124" s="936"/>
      <c r="BA124" s="335"/>
      <c r="BB124" s="939"/>
      <c r="BC124" s="940"/>
      <c r="BD124" s="939"/>
      <c r="BE124" s="940"/>
      <c r="BF124" s="939"/>
      <c r="BG124" s="940"/>
      <c r="BH124" s="336"/>
      <c r="BI124" s="311">
        <f t="shared" si="188"/>
        <v>0</v>
      </c>
      <c r="BJ124" s="311">
        <f t="shared" si="189"/>
        <v>0</v>
      </c>
      <c r="BK124" s="311">
        <f t="shared" si="190"/>
        <v>0</v>
      </c>
      <c r="BL124" s="301">
        <f t="shared" si="191"/>
        <v>0</v>
      </c>
    </row>
    <row r="125" spans="1:64" s="50" customFormat="1" ht="15" customHeight="1">
      <c r="A125" s="72"/>
      <c r="B125" s="72"/>
      <c r="C125" s="71" t="s">
        <v>28</v>
      </c>
      <c r="D125" s="667"/>
      <c r="E125" s="66"/>
      <c r="F125" s="66"/>
      <c r="G125" s="66"/>
      <c r="H125" s="66"/>
      <c r="I125" s="66"/>
      <c r="J125" s="66"/>
      <c r="K125" s="66"/>
      <c r="L125" s="66"/>
      <c r="M125" s="66"/>
      <c r="N125" s="66"/>
      <c r="O125" s="597"/>
      <c r="P125" s="66"/>
      <c r="Q125" s="135"/>
      <c r="R125" s="64">
        <f t="shared" si="186"/>
        <v>1</v>
      </c>
      <c r="S125" s="820"/>
      <c r="T125" s="833"/>
      <c r="U125" s="820"/>
      <c r="V125" s="833"/>
      <c r="W125" s="820"/>
      <c r="X125" s="833"/>
      <c r="Y125" s="339"/>
      <c r="Z125" s="789">
        <f t="shared" si="192"/>
        <v>0</v>
      </c>
      <c r="AA125" s="790"/>
      <c r="AB125" s="789">
        <f t="shared" si="193"/>
        <v>0</v>
      </c>
      <c r="AC125" s="790"/>
      <c r="AD125" s="789">
        <f t="shared" si="187"/>
        <v>0</v>
      </c>
      <c r="AE125" s="790"/>
      <c r="AF125" s="277">
        <f t="shared" si="194"/>
        <v>0</v>
      </c>
      <c r="AG125" s="812"/>
      <c r="AH125" s="813"/>
      <c r="AI125" s="812"/>
      <c r="AJ125" s="813"/>
      <c r="AK125" s="812"/>
      <c r="AL125" s="813"/>
      <c r="AM125" s="331"/>
      <c r="AN125" s="937"/>
      <c r="AO125" s="938"/>
      <c r="AP125" s="937"/>
      <c r="AQ125" s="938"/>
      <c r="AR125" s="937"/>
      <c r="AS125" s="938"/>
      <c r="AT125" s="334"/>
      <c r="AU125" s="935"/>
      <c r="AV125" s="936"/>
      <c r="AW125" s="935"/>
      <c r="AX125" s="936"/>
      <c r="AY125" s="935"/>
      <c r="AZ125" s="936"/>
      <c r="BA125" s="335"/>
      <c r="BB125" s="939"/>
      <c r="BC125" s="940"/>
      <c r="BD125" s="939"/>
      <c r="BE125" s="940"/>
      <c r="BF125" s="939"/>
      <c r="BG125" s="940"/>
      <c r="BH125" s="336"/>
      <c r="BI125" s="311">
        <f t="shared" si="188"/>
        <v>0</v>
      </c>
      <c r="BJ125" s="311">
        <f t="shared" si="189"/>
        <v>0</v>
      </c>
      <c r="BK125" s="311">
        <f t="shared" si="190"/>
        <v>0</v>
      </c>
      <c r="BL125" s="301">
        <f t="shared" si="191"/>
        <v>0</v>
      </c>
    </row>
    <row r="126" spans="1:64" s="50" customFormat="1" ht="15" customHeight="1">
      <c r="A126" s="72"/>
      <c r="B126" s="72"/>
      <c r="C126" s="71" t="s">
        <v>54</v>
      </c>
      <c r="D126" s="667"/>
      <c r="E126" s="66"/>
      <c r="F126" s="66"/>
      <c r="G126" s="66"/>
      <c r="H126" s="66"/>
      <c r="I126" s="66"/>
      <c r="J126" s="66"/>
      <c r="K126" s="66"/>
      <c r="L126" s="66"/>
      <c r="M126" s="66"/>
      <c r="N126" s="66"/>
      <c r="O126" s="597"/>
      <c r="P126" s="66"/>
      <c r="Q126" s="135"/>
      <c r="R126" s="64">
        <f t="shared" si="186"/>
        <v>1.1000000000000001</v>
      </c>
      <c r="S126" s="820"/>
      <c r="T126" s="833"/>
      <c r="U126" s="820"/>
      <c r="V126" s="833"/>
      <c r="W126" s="820"/>
      <c r="X126" s="833"/>
      <c r="Y126" s="339"/>
      <c r="Z126" s="789">
        <f t="shared" si="192"/>
        <v>0</v>
      </c>
      <c r="AA126" s="790"/>
      <c r="AB126" s="789">
        <f t="shared" si="193"/>
        <v>0</v>
      </c>
      <c r="AC126" s="790"/>
      <c r="AD126" s="789">
        <f t="shared" si="187"/>
        <v>0</v>
      </c>
      <c r="AE126" s="790"/>
      <c r="AF126" s="277">
        <f t="shared" si="194"/>
        <v>0</v>
      </c>
      <c r="AG126" s="812"/>
      <c r="AH126" s="813"/>
      <c r="AI126" s="812"/>
      <c r="AJ126" s="813"/>
      <c r="AK126" s="812"/>
      <c r="AL126" s="813"/>
      <c r="AM126" s="331"/>
      <c r="AN126" s="937"/>
      <c r="AO126" s="938"/>
      <c r="AP126" s="937"/>
      <c r="AQ126" s="938"/>
      <c r="AR126" s="937"/>
      <c r="AS126" s="938"/>
      <c r="AT126" s="334"/>
      <c r="AU126" s="935"/>
      <c r="AV126" s="936"/>
      <c r="AW126" s="935"/>
      <c r="AX126" s="936"/>
      <c r="AY126" s="935"/>
      <c r="AZ126" s="936"/>
      <c r="BA126" s="335"/>
      <c r="BB126" s="939"/>
      <c r="BC126" s="940"/>
      <c r="BD126" s="939"/>
      <c r="BE126" s="940"/>
      <c r="BF126" s="939"/>
      <c r="BG126" s="940"/>
      <c r="BH126" s="336"/>
      <c r="BI126" s="311">
        <f t="shared" si="188"/>
        <v>0</v>
      </c>
      <c r="BJ126" s="311">
        <f t="shared" si="189"/>
        <v>0</v>
      </c>
      <c r="BK126" s="311">
        <f t="shared" si="190"/>
        <v>0</v>
      </c>
      <c r="BL126" s="301">
        <f t="shared" si="191"/>
        <v>0</v>
      </c>
    </row>
    <row r="127" spans="1:64" s="50" customFormat="1" ht="15" customHeight="1">
      <c r="A127" s="72"/>
      <c r="B127" s="72"/>
      <c r="C127" s="71" t="s">
        <v>350</v>
      </c>
      <c r="D127" s="667" t="s">
        <v>373</v>
      </c>
      <c r="E127" s="66"/>
      <c r="F127" s="66"/>
      <c r="G127" s="66"/>
      <c r="H127" s="66"/>
      <c r="I127" s="66"/>
      <c r="J127" s="66"/>
      <c r="K127" s="66"/>
      <c r="L127" s="66"/>
      <c r="M127" s="66"/>
      <c r="N127" s="66"/>
      <c r="O127" s="597"/>
      <c r="P127" s="66"/>
      <c r="Q127" s="135"/>
      <c r="R127" s="64">
        <f t="shared" si="186"/>
        <v>1.1000000000000001</v>
      </c>
      <c r="S127" s="820"/>
      <c r="T127" s="833"/>
      <c r="U127" s="820"/>
      <c r="V127" s="833"/>
      <c r="W127" s="820"/>
      <c r="X127" s="833"/>
      <c r="Y127" s="339"/>
      <c r="Z127" s="789">
        <f t="shared" si="192"/>
        <v>0</v>
      </c>
      <c r="AA127" s="790"/>
      <c r="AB127" s="789">
        <f t="shared" si="193"/>
        <v>0</v>
      </c>
      <c r="AC127" s="790"/>
      <c r="AD127" s="789">
        <f t="shared" si="187"/>
        <v>0</v>
      </c>
      <c r="AE127" s="790"/>
      <c r="AF127" s="277">
        <f t="shared" si="194"/>
        <v>0</v>
      </c>
      <c r="AG127" s="812"/>
      <c r="AH127" s="813"/>
      <c r="AI127" s="812"/>
      <c r="AJ127" s="813"/>
      <c r="AK127" s="812"/>
      <c r="AL127" s="813"/>
      <c r="AM127" s="331"/>
      <c r="AN127" s="937"/>
      <c r="AO127" s="938"/>
      <c r="AP127" s="937"/>
      <c r="AQ127" s="938"/>
      <c r="AR127" s="937"/>
      <c r="AS127" s="938"/>
      <c r="AT127" s="334"/>
      <c r="AU127" s="935"/>
      <c r="AV127" s="936"/>
      <c r="AW127" s="935"/>
      <c r="AX127" s="936"/>
      <c r="AY127" s="935"/>
      <c r="AZ127" s="936"/>
      <c r="BA127" s="335"/>
      <c r="BB127" s="939"/>
      <c r="BC127" s="940"/>
      <c r="BD127" s="939"/>
      <c r="BE127" s="940"/>
      <c r="BF127" s="939"/>
      <c r="BG127" s="940"/>
      <c r="BH127" s="336"/>
      <c r="BI127" s="311">
        <f t="shared" si="188"/>
        <v>0</v>
      </c>
      <c r="BJ127" s="311">
        <f t="shared" si="189"/>
        <v>0</v>
      </c>
      <c r="BK127" s="311">
        <f t="shared" si="190"/>
        <v>0</v>
      </c>
      <c r="BL127" s="301">
        <f t="shared" si="191"/>
        <v>0</v>
      </c>
    </row>
    <row r="128" spans="1:64" s="50" customFormat="1" ht="15" customHeight="1">
      <c r="A128" s="72"/>
      <c r="B128" s="72"/>
      <c r="C128" s="71" t="s">
        <v>262</v>
      </c>
      <c r="D128" s="667"/>
      <c r="E128" s="66"/>
      <c r="F128" s="66"/>
      <c r="G128" s="66"/>
      <c r="H128" s="66"/>
      <c r="I128" s="66"/>
      <c r="J128" s="66"/>
      <c r="K128" s="66"/>
      <c r="L128" s="66"/>
      <c r="M128" s="66"/>
      <c r="N128" s="66"/>
      <c r="O128" s="597"/>
      <c r="P128" s="66"/>
      <c r="Q128" s="135"/>
      <c r="R128" s="64">
        <f t="shared" si="186"/>
        <v>1</v>
      </c>
      <c r="S128" s="820"/>
      <c r="T128" s="833"/>
      <c r="U128" s="820"/>
      <c r="V128" s="833"/>
      <c r="W128" s="820"/>
      <c r="X128" s="833"/>
      <c r="Y128" s="339"/>
      <c r="Z128" s="789">
        <f t="shared" si="192"/>
        <v>0</v>
      </c>
      <c r="AA128" s="790"/>
      <c r="AB128" s="789">
        <f t="shared" si="193"/>
        <v>0</v>
      </c>
      <c r="AC128" s="790"/>
      <c r="AD128" s="789">
        <f t="shared" si="187"/>
        <v>0</v>
      </c>
      <c r="AE128" s="790"/>
      <c r="AF128" s="277">
        <f t="shared" si="194"/>
        <v>0</v>
      </c>
      <c r="AG128" s="812"/>
      <c r="AH128" s="813"/>
      <c r="AI128" s="812"/>
      <c r="AJ128" s="813"/>
      <c r="AK128" s="812"/>
      <c r="AL128" s="813"/>
      <c r="AM128" s="331"/>
      <c r="AN128" s="937"/>
      <c r="AO128" s="938"/>
      <c r="AP128" s="937"/>
      <c r="AQ128" s="938"/>
      <c r="AR128" s="937"/>
      <c r="AS128" s="938"/>
      <c r="AT128" s="334"/>
      <c r="AU128" s="935"/>
      <c r="AV128" s="936"/>
      <c r="AW128" s="935"/>
      <c r="AX128" s="936"/>
      <c r="AY128" s="935"/>
      <c r="AZ128" s="936"/>
      <c r="BA128" s="335"/>
      <c r="BB128" s="939"/>
      <c r="BC128" s="940"/>
      <c r="BD128" s="939"/>
      <c r="BE128" s="940"/>
      <c r="BF128" s="939"/>
      <c r="BG128" s="940"/>
      <c r="BH128" s="336"/>
      <c r="BI128" s="311">
        <f t="shared" si="188"/>
        <v>0</v>
      </c>
      <c r="BJ128" s="311">
        <f t="shared" si="189"/>
        <v>0</v>
      </c>
      <c r="BK128" s="311">
        <f t="shared" si="190"/>
        <v>0</v>
      </c>
      <c r="BL128" s="301">
        <f t="shared" si="191"/>
        <v>0</v>
      </c>
    </row>
    <row r="129" spans="1:64" s="50" customFormat="1" ht="15" customHeight="1">
      <c r="A129" s="72"/>
      <c r="B129" s="72"/>
      <c r="C129" s="71" t="s">
        <v>28</v>
      </c>
      <c r="D129" s="667"/>
      <c r="E129" s="66"/>
      <c r="F129" s="66"/>
      <c r="G129" s="66"/>
      <c r="H129" s="66"/>
      <c r="I129" s="66"/>
      <c r="J129" s="66"/>
      <c r="K129" s="66"/>
      <c r="L129" s="66"/>
      <c r="M129" s="66"/>
      <c r="N129" s="66"/>
      <c r="O129" s="597"/>
      <c r="P129" s="66"/>
      <c r="Q129" s="135"/>
      <c r="R129" s="64">
        <f t="shared" si="186"/>
        <v>1</v>
      </c>
      <c r="S129" s="820"/>
      <c r="T129" s="833"/>
      <c r="U129" s="820"/>
      <c r="V129" s="833"/>
      <c r="W129" s="820"/>
      <c r="X129" s="833"/>
      <c r="Y129" s="339"/>
      <c r="Z129" s="789">
        <f t="shared" si="192"/>
        <v>0</v>
      </c>
      <c r="AA129" s="790"/>
      <c r="AB129" s="789">
        <f t="shared" si="193"/>
        <v>0</v>
      </c>
      <c r="AC129" s="790"/>
      <c r="AD129" s="789">
        <f t="shared" si="187"/>
        <v>0</v>
      </c>
      <c r="AE129" s="790"/>
      <c r="AF129" s="277">
        <f t="shared" si="194"/>
        <v>0</v>
      </c>
      <c r="AG129" s="812"/>
      <c r="AH129" s="813"/>
      <c r="AI129" s="812"/>
      <c r="AJ129" s="813"/>
      <c r="AK129" s="812"/>
      <c r="AL129" s="813"/>
      <c r="AM129" s="331"/>
      <c r="AN129" s="937"/>
      <c r="AO129" s="938"/>
      <c r="AP129" s="937"/>
      <c r="AQ129" s="938"/>
      <c r="AR129" s="937"/>
      <c r="AS129" s="938"/>
      <c r="AT129" s="334"/>
      <c r="AU129" s="935"/>
      <c r="AV129" s="936"/>
      <c r="AW129" s="935"/>
      <c r="AX129" s="936"/>
      <c r="AY129" s="935"/>
      <c r="AZ129" s="936"/>
      <c r="BA129" s="335"/>
      <c r="BB129" s="939"/>
      <c r="BC129" s="940"/>
      <c r="BD129" s="939"/>
      <c r="BE129" s="940"/>
      <c r="BF129" s="939"/>
      <c r="BG129" s="940"/>
      <c r="BH129" s="336"/>
      <c r="BI129" s="311">
        <f t="shared" si="188"/>
        <v>0</v>
      </c>
      <c r="BJ129" s="311">
        <f t="shared" si="189"/>
        <v>0</v>
      </c>
      <c r="BK129" s="311">
        <f t="shared" si="190"/>
        <v>0</v>
      </c>
      <c r="BL129" s="301">
        <f t="shared" si="191"/>
        <v>0</v>
      </c>
    </row>
    <row r="130" spans="1:64" s="50" customFormat="1" ht="15" customHeight="1">
      <c r="A130" s="72"/>
      <c r="B130" s="72"/>
      <c r="C130" s="71" t="s">
        <v>54</v>
      </c>
      <c r="D130" s="667"/>
      <c r="E130" s="66"/>
      <c r="F130" s="66"/>
      <c r="G130" s="66"/>
      <c r="H130" s="66"/>
      <c r="I130" s="66"/>
      <c r="J130" s="66"/>
      <c r="K130" s="66"/>
      <c r="L130" s="66"/>
      <c r="M130" s="66"/>
      <c r="N130" s="66"/>
      <c r="O130" s="597"/>
      <c r="P130" s="66"/>
      <c r="Q130" s="135"/>
      <c r="R130" s="64">
        <f t="shared" si="186"/>
        <v>1.1000000000000001</v>
      </c>
      <c r="S130" s="820"/>
      <c r="T130" s="833"/>
      <c r="U130" s="820"/>
      <c r="V130" s="833"/>
      <c r="W130" s="820"/>
      <c r="X130" s="833"/>
      <c r="Y130" s="339"/>
      <c r="Z130" s="789">
        <f t="shared" si="192"/>
        <v>0</v>
      </c>
      <c r="AA130" s="790"/>
      <c r="AB130" s="789">
        <f t="shared" si="193"/>
        <v>0</v>
      </c>
      <c r="AC130" s="790"/>
      <c r="AD130" s="789">
        <f t="shared" si="187"/>
        <v>0</v>
      </c>
      <c r="AE130" s="790"/>
      <c r="AF130" s="277">
        <f t="shared" si="194"/>
        <v>0</v>
      </c>
      <c r="AG130" s="812"/>
      <c r="AH130" s="813"/>
      <c r="AI130" s="812"/>
      <c r="AJ130" s="813"/>
      <c r="AK130" s="812"/>
      <c r="AL130" s="813"/>
      <c r="AM130" s="331"/>
      <c r="AN130" s="937"/>
      <c r="AO130" s="938"/>
      <c r="AP130" s="937"/>
      <c r="AQ130" s="938"/>
      <c r="AR130" s="937"/>
      <c r="AS130" s="938"/>
      <c r="AT130" s="334"/>
      <c r="AU130" s="935"/>
      <c r="AV130" s="936"/>
      <c r="AW130" s="935"/>
      <c r="AX130" s="936"/>
      <c r="AY130" s="935"/>
      <c r="AZ130" s="936"/>
      <c r="BA130" s="335"/>
      <c r="BB130" s="939"/>
      <c r="BC130" s="940"/>
      <c r="BD130" s="939"/>
      <c r="BE130" s="940"/>
      <c r="BF130" s="939"/>
      <c r="BG130" s="940"/>
      <c r="BH130" s="336"/>
      <c r="BI130" s="311">
        <f t="shared" si="188"/>
        <v>0</v>
      </c>
      <c r="BJ130" s="311">
        <f t="shared" si="189"/>
        <v>0</v>
      </c>
      <c r="BK130" s="311">
        <f t="shared" si="190"/>
        <v>0</v>
      </c>
      <c r="BL130" s="301">
        <f t="shared" si="191"/>
        <v>0</v>
      </c>
    </row>
    <row r="131" spans="1:64" s="50" customFormat="1" ht="15" customHeight="1">
      <c r="A131" s="72"/>
      <c r="B131" s="72"/>
      <c r="C131" s="71" t="s">
        <v>350</v>
      </c>
      <c r="D131" s="667" t="s">
        <v>373</v>
      </c>
      <c r="E131" s="66"/>
      <c r="F131" s="66"/>
      <c r="G131" s="66"/>
      <c r="H131" s="66"/>
      <c r="I131" s="66"/>
      <c r="J131" s="66"/>
      <c r="K131" s="66"/>
      <c r="L131" s="66"/>
      <c r="M131" s="66"/>
      <c r="N131" s="66"/>
      <c r="O131" s="597"/>
      <c r="P131" s="66"/>
      <c r="Q131" s="135"/>
      <c r="R131" s="64">
        <f t="shared" si="186"/>
        <v>1.1000000000000001</v>
      </c>
      <c r="S131" s="820"/>
      <c r="T131" s="833"/>
      <c r="U131" s="820"/>
      <c r="V131" s="833"/>
      <c r="W131" s="820"/>
      <c r="X131" s="833"/>
      <c r="Y131" s="339"/>
      <c r="Z131" s="789">
        <f t="shared" si="192"/>
        <v>0</v>
      </c>
      <c r="AA131" s="790"/>
      <c r="AB131" s="789">
        <f t="shared" si="193"/>
        <v>0</v>
      </c>
      <c r="AC131" s="790"/>
      <c r="AD131" s="789">
        <f t="shared" si="187"/>
        <v>0</v>
      </c>
      <c r="AE131" s="790"/>
      <c r="AF131" s="277">
        <f t="shared" si="194"/>
        <v>0</v>
      </c>
      <c r="AG131" s="812"/>
      <c r="AH131" s="813"/>
      <c r="AI131" s="812"/>
      <c r="AJ131" s="813"/>
      <c r="AK131" s="812"/>
      <c r="AL131" s="813"/>
      <c r="AM131" s="331"/>
      <c r="AN131" s="937"/>
      <c r="AO131" s="938"/>
      <c r="AP131" s="937"/>
      <c r="AQ131" s="938"/>
      <c r="AR131" s="937"/>
      <c r="AS131" s="938"/>
      <c r="AT131" s="334"/>
      <c r="AU131" s="935"/>
      <c r="AV131" s="936"/>
      <c r="AW131" s="935"/>
      <c r="AX131" s="936"/>
      <c r="AY131" s="935"/>
      <c r="AZ131" s="936"/>
      <c r="BA131" s="335"/>
      <c r="BB131" s="939"/>
      <c r="BC131" s="940"/>
      <c r="BD131" s="939"/>
      <c r="BE131" s="940"/>
      <c r="BF131" s="939"/>
      <c r="BG131" s="940"/>
      <c r="BH131" s="336"/>
      <c r="BI131" s="311">
        <f t="shared" si="188"/>
        <v>0</v>
      </c>
      <c r="BJ131" s="311">
        <f t="shared" si="189"/>
        <v>0</v>
      </c>
      <c r="BK131" s="311">
        <f t="shared" si="190"/>
        <v>0</v>
      </c>
      <c r="BL131" s="301">
        <f t="shared" si="191"/>
        <v>0</v>
      </c>
    </row>
    <row r="132" spans="1:64" s="50" customFormat="1" ht="15" customHeight="1">
      <c r="A132" s="72"/>
      <c r="B132" s="72"/>
      <c r="C132" s="71" t="s">
        <v>262</v>
      </c>
      <c r="D132" s="667"/>
      <c r="E132" s="66"/>
      <c r="F132" s="66"/>
      <c r="G132" s="66"/>
      <c r="H132" s="66"/>
      <c r="I132" s="66"/>
      <c r="J132" s="66"/>
      <c r="K132" s="66"/>
      <c r="L132" s="66"/>
      <c r="M132" s="66"/>
      <c r="N132" s="66"/>
      <c r="O132" s="597"/>
      <c r="P132" s="66"/>
      <c r="Q132" s="135"/>
      <c r="R132" s="64">
        <f t="shared" si="186"/>
        <v>1</v>
      </c>
      <c r="S132" s="820"/>
      <c r="T132" s="833"/>
      <c r="U132" s="820"/>
      <c r="V132" s="833"/>
      <c r="W132" s="820"/>
      <c r="X132" s="833"/>
      <c r="Y132" s="339"/>
      <c r="Z132" s="789">
        <f t="shared" si="192"/>
        <v>0</v>
      </c>
      <c r="AA132" s="790"/>
      <c r="AB132" s="789">
        <f t="shared" si="193"/>
        <v>0</v>
      </c>
      <c r="AC132" s="790"/>
      <c r="AD132" s="789">
        <f t="shared" si="187"/>
        <v>0</v>
      </c>
      <c r="AE132" s="790"/>
      <c r="AF132" s="277">
        <f t="shared" si="194"/>
        <v>0</v>
      </c>
      <c r="AG132" s="812"/>
      <c r="AH132" s="813"/>
      <c r="AI132" s="812"/>
      <c r="AJ132" s="813"/>
      <c r="AK132" s="812"/>
      <c r="AL132" s="813"/>
      <c r="AM132" s="331"/>
      <c r="AN132" s="937"/>
      <c r="AO132" s="938"/>
      <c r="AP132" s="937"/>
      <c r="AQ132" s="938"/>
      <c r="AR132" s="937"/>
      <c r="AS132" s="938"/>
      <c r="AT132" s="334"/>
      <c r="AU132" s="935"/>
      <c r="AV132" s="936"/>
      <c r="AW132" s="935"/>
      <c r="AX132" s="936"/>
      <c r="AY132" s="935"/>
      <c r="AZ132" s="936"/>
      <c r="BA132" s="335"/>
      <c r="BB132" s="939"/>
      <c r="BC132" s="940"/>
      <c r="BD132" s="939"/>
      <c r="BE132" s="940"/>
      <c r="BF132" s="939"/>
      <c r="BG132" s="940"/>
      <c r="BH132" s="336"/>
      <c r="BI132" s="311">
        <f t="shared" si="188"/>
        <v>0</v>
      </c>
      <c r="BJ132" s="311">
        <f t="shared" si="189"/>
        <v>0</v>
      </c>
      <c r="BK132" s="311">
        <f t="shared" si="190"/>
        <v>0</v>
      </c>
      <c r="BL132" s="301">
        <f t="shared" si="191"/>
        <v>0</v>
      </c>
    </row>
    <row r="133" spans="1:64" s="50" customFormat="1" ht="15" customHeight="1">
      <c r="A133" s="72"/>
      <c r="B133" s="72"/>
      <c r="C133" s="71" t="s">
        <v>28</v>
      </c>
      <c r="D133" s="667"/>
      <c r="E133" s="66"/>
      <c r="F133" s="66"/>
      <c r="G133" s="66"/>
      <c r="H133" s="66"/>
      <c r="I133" s="66"/>
      <c r="J133" s="66"/>
      <c r="K133" s="66"/>
      <c r="L133" s="66"/>
      <c r="M133" s="66"/>
      <c r="N133" s="66"/>
      <c r="O133" s="597"/>
      <c r="P133" s="66"/>
      <c r="Q133" s="135"/>
      <c r="R133" s="64">
        <f t="shared" si="186"/>
        <v>1</v>
      </c>
      <c r="S133" s="820"/>
      <c r="T133" s="833"/>
      <c r="U133" s="820"/>
      <c r="V133" s="833"/>
      <c r="W133" s="820"/>
      <c r="X133" s="833"/>
      <c r="Y133" s="339"/>
      <c r="Z133" s="789">
        <f t="shared" si="192"/>
        <v>0</v>
      </c>
      <c r="AA133" s="790"/>
      <c r="AB133" s="789">
        <f t="shared" si="193"/>
        <v>0</v>
      </c>
      <c r="AC133" s="790"/>
      <c r="AD133" s="789">
        <f t="shared" si="187"/>
        <v>0</v>
      </c>
      <c r="AE133" s="790"/>
      <c r="AF133" s="277">
        <f t="shared" si="194"/>
        <v>0</v>
      </c>
      <c r="AG133" s="812"/>
      <c r="AH133" s="813"/>
      <c r="AI133" s="812"/>
      <c r="AJ133" s="813"/>
      <c r="AK133" s="812"/>
      <c r="AL133" s="813"/>
      <c r="AM133" s="331"/>
      <c r="AN133" s="937"/>
      <c r="AO133" s="938"/>
      <c r="AP133" s="937"/>
      <c r="AQ133" s="938"/>
      <c r="AR133" s="937"/>
      <c r="AS133" s="938"/>
      <c r="AT133" s="334"/>
      <c r="AU133" s="935"/>
      <c r="AV133" s="936"/>
      <c r="AW133" s="935"/>
      <c r="AX133" s="936"/>
      <c r="AY133" s="935"/>
      <c r="AZ133" s="936"/>
      <c r="BA133" s="335"/>
      <c r="BB133" s="939"/>
      <c r="BC133" s="940"/>
      <c r="BD133" s="939"/>
      <c r="BE133" s="940"/>
      <c r="BF133" s="939"/>
      <c r="BG133" s="940"/>
      <c r="BH133" s="336"/>
      <c r="BI133" s="311">
        <f t="shared" si="188"/>
        <v>0</v>
      </c>
      <c r="BJ133" s="311">
        <f t="shared" si="189"/>
        <v>0</v>
      </c>
      <c r="BK133" s="311">
        <f t="shared" si="190"/>
        <v>0</v>
      </c>
      <c r="BL133" s="301">
        <f t="shared" si="191"/>
        <v>0</v>
      </c>
    </row>
    <row r="134" spans="1:64" s="50" customFormat="1" ht="15" customHeight="1">
      <c r="A134" s="72"/>
      <c r="B134" s="72"/>
      <c r="C134" s="71" t="s">
        <v>54</v>
      </c>
      <c r="D134" s="667"/>
      <c r="E134" s="66"/>
      <c r="F134" s="66"/>
      <c r="G134" s="66"/>
      <c r="H134" s="66"/>
      <c r="I134" s="66"/>
      <c r="J134" s="66"/>
      <c r="K134" s="66"/>
      <c r="L134" s="66"/>
      <c r="M134" s="66"/>
      <c r="N134" s="66"/>
      <c r="O134" s="597"/>
      <c r="P134" s="66"/>
      <c r="Q134" s="135"/>
      <c r="R134" s="64">
        <f t="shared" si="186"/>
        <v>1.1000000000000001</v>
      </c>
      <c r="S134" s="820"/>
      <c r="T134" s="833"/>
      <c r="U134" s="820"/>
      <c r="V134" s="833"/>
      <c r="W134" s="820"/>
      <c r="X134" s="833"/>
      <c r="Y134" s="339"/>
      <c r="Z134" s="789">
        <f t="shared" si="192"/>
        <v>0</v>
      </c>
      <c r="AA134" s="790"/>
      <c r="AB134" s="789">
        <f t="shared" si="193"/>
        <v>0</v>
      </c>
      <c r="AC134" s="790"/>
      <c r="AD134" s="789">
        <f t="shared" si="187"/>
        <v>0</v>
      </c>
      <c r="AE134" s="790"/>
      <c r="AF134" s="277">
        <f t="shared" si="194"/>
        <v>0</v>
      </c>
      <c r="AG134" s="812"/>
      <c r="AH134" s="813"/>
      <c r="AI134" s="812"/>
      <c r="AJ134" s="813"/>
      <c r="AK134" s="812"/>
      <c r="AL134" s="813"/>
      <c r="AM134" s="331"/>
      <c r="AN134" s="937"/>
      <c r="AO134" s="938"/>
      <c r="AP134" s="937"/>
      <c r="AQ134" s="938"/>
      <c r="AR134" s="937"/>
      <c r="AS134" s="938"/>
      <c r="AT134" s="334"/>
      <c r="AU134" s="935"/>
      <c r="AV134" s="936"/>
      <c r="AW134" s="935"/>
      <c r="AX134" s="936"/>
      <c r="AY134" s="935"/>
      <c r="AZ134" s="936"/>
      <c r="BA134" s="335"/>
      <c r="BB134" s="939"/>
      <c r="BC134" s="940"/>
      <c r="BD134" s="939"/>
      <c r="BE134" s="940"/>
      <c r="BF134" s="939"/>
      <c r="BG134" s="940"/>
      <c r="BH134" s="336"/>
      <c r="BI134" s="311">
        <f t="shared" si="188"/>
        <v>0</v>
      </c>
      <c r="BJ134" s="311">
        <f t="shared" si="189"/>
        <v>0</v>
      </c>
      <c r="BK134" s="311">
        <f t="shared" si="190"/>
        <v>0</v>
      </c>
      <c r="BL134" s="301">
        <f t="shared" si="191"/>
        <v>0</v>
      </c>
    </row>
    <row r="135" spans="1:64" s="50" customFormat="1" ht="15" customHeight="1">
      <c r="A135" s="72"/>
      <c r="B135" s="72"/>
      <c r="C135" s="71" t="s">
        <v>350</v>
      </c>
      <c r="D135" s="667" t="s">
        <v>373</v>
      </c>
      <c r="E135" s="66"/>
      <c r="F135" s="66"/>
      <c r="G135" s="66"/>
      <c r="H135" s="66"/>
      <c r="I135" s="66"/>
      <c r="J135" s="66"/>
      <c r="K135" s="66"/>
      <c r="L135" s="66"/>
      <c r="M135" s="66"/>
      <c r="N135" s="66"/>
      <c r="O135" s="597"/>
      <c r="P135" s="66"/>
      <c r="Q135" s="135"/>
      <c r="R135" s="64">
        <f t="shared" si="186"/>
        <v>1.1000000000000001</v>
      </c>
      <c r="S135" s="820"/>
      <c r="T135" s="833"/>
      <c r="U135" s="820"/>
      <c r="V135" s="833"/>
      <c r="W135" s="820"/>
      <c r="X135" s="833"/>
      <c r="Y135" s="339"/>
      <c r="Z135" s="789">
        <f t="shared" si="192"/>
        <v>0</v>
      </c>
      <c r="AA135" s="790"/>
      <c r="AB135" s="789">
        <f t="shared" si="193"/>
        <v>0</v>
      </c>
      <c r="AC135" s="790"/>
      <c r="AD135" s="789">
        <f t="shared" si="187"/>
        <v>0</v>
      </c>
      <c r="AE135" s="790"/>
      <c r="AF135" s="277">
        <f t="shared" si="194"/>
        <v>0</v>
      </c>
      <c r="AG135" s="812"/>
      <c r="AH135" s="813"/>
      <c r="AI135" s="812"/>
      <c r="AJ135" s="813"/>
      <c r="AK135" s="812"/>
      <c r="AL135" s="813"/>
      <c r="AM135" s="331"/>
      <c r="AN135" s="937"/>
      <c r="AO135" s="938"/>
      <c r="AP135" s="937"/>
      <c r="AQ135" s="938"/>
      <c r="AR135" s="937"/>
      <c r="AS135" s="938"/>
      <c r="AT135" s="334"/>
      <c r="AU135" s="935"/>
      <c r="AV135" s="936"/>
      <c r="AW135" s="935"/>
      <c r="AX135" s="936"/>
      <c r="AY135" s="935"/>
      <c r="AZ135" s="936"/>
      <c r="BA135" s="335"/>
      <c r="BB135" s="939"/>
      <c r="BC135" s="940"/>
      <c r="BD135" s="939"/>
      <c r="BE135" s="940"/>
      <c r="BF135" s="939"/>
      <c r="BG135" s="940"/>
      <c r="BH135" s="336"/>
      <c r="BI135" s="311">
        <f t="shared" si="188"/>
        <v>0</v>
      </c>
      <c r="BJ135" s="311">
        <f t="shared" si="189"/>
        <v>0</v>
      </c>
      <c r="BK135" s="311">
        <f t="shared" si="190"/>
        <v>0</v>
      </c>
      <c r="BL135" s="301">
        <f t="shared" si="191"/>
        <v>0</v>
      </c>
    </row>
    <row r="136" spans="1:64" s="50" customFormat="1" ht="15" customHeight="1">
      <c r="A136" s="72"/>
      <c r="B136" s="72"/>
      <c r="C136" s="71" t="s">
        <v>262</v>
      </c>
      <c r="D136" s="667"/>
      <c r="E136" s="66"/>
      <c r="F136" s="66"/>
      <c r="G136" s="66"/>
      <c r="H136" s="66"/>
      <c r="I136" s="66"/>
      <c r="J136" s="66"/>
      <c r="K136" s="66"/>
      <c r="L136" s="66"/>
      <c r="M136" s="66"/>
      <c r="N136" s="66"/>
      <c r="O136" s="597"/>
      <c r="P136" s="66"/>
      <c r="Q136" s="135"/>
      <c r="R136" s="64">
        <f t="shared" si="186"/>
        <v>1</v>
      </c>
      <c r="S136" s="820"/>
      <c r="T136" s="833"/>
      <c r="U136" s="820"/>
      <c r="V136" s="833"/>
      <c r="W136" s="820"/>
      <c r="X136" s="833"/>
      <c r="Y136" s="339"/>
      <c r="Z136" s="789">
        <f t="shared" si="192"/>
        <v>0</v>
      </c>
      <c r="AA136" s="790"/>
      <c r="AB136" s="789">
        <f t="shared" si="193"/>
        <v>0</v>
      </c>
      <c r="AC136" s="790"/>
      <c r="AD136" s="789">
        <f t="shared" si="187"/>
        <v>0</v>
      </c>
      <c r="AE136" s="790"/>
      <c r="AF136" s="277">
        <f t="shared" si="194"/>
        <v>0</v>
      </c>
      <c r="AG136" s="812"/>
      <c r="AH136" s="813"/>
      <c r="AI136" s="812"/>
      <c r="AJ136" s="813"/>
      <c r="AK136" s="812"/>
      <c r="AL136" s="813"/>
      <c r="AM136" s="331"/>
      <c r="AN136" s="937"/>
      <c r="AO136" s="938"/>
      <c r="AP136" s="937"/>
      <c r="AQ136" s="938"/>
      <c r="AR136" s="937"/>
      <c r="AS136" s="938"/>
      <c r="AT136" s="334"/>
      <c r="AU136" s="935"/>
      <c r="AV136" s="936"/>
      <c r="AW136" s="935"/>
      <c r="AX136" s="936"/>
      <c r="AY136" s="935"/>
      <c r="AZ136" s="936"/>
      <c r="BA136" s="335"/>
      <c r="BB136" s="939"/>
      <c r="BC136" s="940"/>
      <c r="BD136" s="939"/>
      <c r="BE136" s="940"/>
      <c r="BF136" s="939"/>
      <c r="BG136" s="940"/>
      <c r="BH136" s="336"/>
      <c r="BI136" s="311">
        <f t="shared" si="188"/>
        <v>0</v>
      </c>
      <c r="BJ136" s="311">
        <f t="shared" si="189"/>
        <v>0</v>
      </c>
      <c r="BK136" s="311">
        <f t="shared" si="190"/>
        <v>0</v>
      </c>
      <c r="BL136" s="301">
        <f t="shared" si="191"/>
        <v>0</v>
      </c>
    </row>
    <row r="137" spans="1:64" s="50" customFormat="1" ht="15" customHeight="1">
      <c r="A137" s="72"/>
      <c r="B137" s="72"/>
      <c r="C137" s="71" t="s">
        <v>28</v>
      </c>
      <c r="D137" s="667"/>
      <c r="E137" s="66"/>
      <c r="F137" s="66"/>
      <c r="G137" s="66"/>
      <c r="H137" s="66"/>
      <c r="I137" s="66"/>
      <c r="J137" s="66"/>
      <c r="K137" s="66"/>
      <c r="L137" s="66"/>
      <c r="M137" s="66"/>
      <c r="N137" s="66"/>
      <c r="O137" s="597"/>
      <c r="P137" s="66"/>
      <c r="Q137" s="135"/>
      <c r="R137" s="64">
        <f t="shared" si="186"/>
        <v>1</v>
      </c>
      <c r="S137" s="820"/>
      <c r="T137" s="833"/>
      <c r="U137" s="820"/>
      <c r="V137" s="833"/>
      <c r="W137" s="820"/>
      <c r="X137" s="833"/>
      <c r="Y137" s="339"/>
      <c r="Z137" s="789">
        <f t="shared" si="192"/>
        <v>0</v>
      </c>
      <c r="AA137" s="790"/>
      <c r="AB137" s="789">
        <f t="shared" si="193"/>
        <v>0</v>
      </c>
      <c r="AC137" s="790"/>
      <c r="AD137" s="789">
        <f t="shared" si="187"/>
        <v>0</v>
      </c>
      <c r="AE137" s="790"/>
      <c r="AF137" s="277">
        <f t="shared" si="194"/>
        <v>0</v>
      </c>
      <c r="AG137" s="812"/>
      <c r="AH137" s="813"/>
      <c r="AI137" s="812"/>
      <c r="AJ137" s="813"/>
      <c r="AK137" s="812"/>
      <c r="AL137" s="813"/>
      <c r="AM137" s="331"/>
      <c r="AN137" s="937"/>
      <c r="AO137" s="938"/>
      <c r="AP137" s="937"/>
      <c r="AQ137" s="938"/>
      <c r="AR137" s="937"/>
      <c r="AS137" s="938"/>
      <c r="AT137" s="334"/>
      <c r="AU137" s="935"/>
      <c r="AV137" s="936"/>
      <c r="AW137" s="935"/>
      <c r="AX137" s="936"/>
      <c r="AY137" s="935"/>
      <c r="AZ137" s="936"/>
      <c r="BA137" s="335"/>
      <c r="BB137" s="939"/>
      <c r="BC137" s="940"/>
      <c r="BD137" s="939"/>
      <c r="BE137" s="940"/>
      <c r="BF137" s="939"/>
      <c r="BG137" s="940"/>
      <c r="BH137" s="336"/>
      <c r="BI137" s="311">
        <f t="shared" si="188"/>
        <v>0</v>
      </c>
      <c r="BJ137" s="311">
        <f t="shared" si="189"/>
        <v>0</v>
      </c>
      <c r="BK137" s="311">
        <f t="shared" si="190"/>
        <v>0</v>
      </c>
      <c r="BL137" s="301">
        <f t="shared" si="191"/>
        <v>0</v>
      </c>
    </row>
    <row r="138" spans="1:64" s="50" customFormat="1" ht="15" customHeight="1">
      <c r="A138" s="72"/>
      <c r="B138" s="72"/>
      <c r="C138" s="71" t="s">
        <v>54</v>
      </c>
      <c r="D138" s="667"/>
      <c r="E138" s="66"/>
      <c r="F138" s="66"/>
      <c r="G138" s="66"/>
      <c r="H138" s="66"/>
      <c r="I138" s="66"/>
      <c r="J138" s="66"/>
      <c r="K138" s="66"/>
      <c r="L138" s="66"/>
      <c r="M138" s="66"/>
      <c r="N138" s="66"/>
      <c r="O138" s="597"/>
      <c r="P138" s="66"/>
      <c r="Q138" s="135"/>
      <c r="R138" s="64">
        <f t="shared" si="186"/>
        <v>1.1000000000000001</v>
      </c>
      <c r="S138" s="820"/>
      <c r="T138" s="833"/>
      <c r="U138" s="820"/>
      <c r="V138" s="833"/>
      <c r="W138" s="820"/>
      <c r="X138" s="833"/>
      <c r="Y138" s="339"/>
      <c r="Z138" s="789">
        <f t="shared" si="192"/>
        <v>0</v>
      </c>
      <c r="AA138" s="790"/>
      <c r="AB138" s="789">
        <f t="shared" si="193"/>
        <v>0</v>
      </c>
      <c r="AC138" s="790"/>
      <c r="AD138" s="789">
        <f t="shared" si="187"/>
        <v>0</v>
      </c>
      <c r="AE138" s="790"/>
      <c r="AF138" s="277">
        <f t="shared" si="194"/>
        <v>0</v>
      </c>
      <c r="AG138" s="812"/>
      <c r="AH138" s="813"/>
      <c r="AI138" s="812"/>
      <c r="AJ138" s="813"/>
      <c r="AK138" s="812"/>
      <c r="AL138" s="813"/>
      <c r="AM138" s="331"/>
      <c r="AN138" s="937"/>
      <c r="AO138" s="938"/>
      <c r="AP138" s="937"/>
      <c r="AQ138" s="938"/>
      <c r="AR138" s="937"/>
      <c r="AS138" s="938"/>
      <c r="AT138" s="334"/>
      <c r="AU138" s="935"/>
      <c r="AV138" s="936"/>
      <c r="AW138" s="935"/>
      <c r="AX138" s="936"/>
      <c r="AY138" s="935"/>
      <c r="AZ138" s="936"/>
      <c r="BA138" s="335"/>
      <c r="BB138" s="939"/>
      <c r="BC138" s="940"/>
      <c r="BD138" s="939"/>
      <c r="BE138" s="940"/>
      <c r="BF138" s="939"/>
      <c r="BG138" s="940"/>
      <c r="BH138" s="336"/>
      <c r="BI138" s="311">
        <f t="shared" si="188"/>
        <v>0</v>
      </c>
      <c r="BJ138" s="311">
        <f t="shared" si="189"/>
        <v>0</v>
      </c>
      <c r="BK138" s="311">
        <f t="shared" si="190"/>
        <v>0</v>
      </c>
      <c r="BL138" s="301">
        <f t="shared" si="191"/>
        <v>0</v>
      </c>
    </row>
    <row r="139" spans="1:64" s="50" customFormat="1" ht="15" customHeight="1">
      <c r="A139" s="72"/>
      <c r="B139" s="72"/>
      <c r="C139" s="133"/>
      <c r="D139" s="47"/>
      <c r="E139" s="82"/>
      <c r="F139" s="82"/>
      <c r="G139" s="82"/>
      <c r="H139" s="82"/>
      <c r="I139" s="82"/>
      <c r="J139" s="82"/>
      <c r="K139" s="82"/>
      <c r="L139" s="82"/>
      <c r="M139" s="82"/>
      <c r="N139" s="82"/>
      <c r="O139" s="627" t="s">
        <v>184</v>
      </c>
      <c r="P139" s="628"/>
      <c r="Q139" s="628"/>
      <c r="R139" s="629"/>
      <c r="S139" s="596"/>
      <c r="T139" s="595"/>
      <c r="U139" s="596"/>
      <c r="V139" s="595"/>
      <c r="W139" s="596"/>
      <c r="X139" s="595"/>
      <c r="Y139" s="119"/>
      <c r="Z139" s="596">
        <f>SUM(Z115:Z138)</f>
        <v>0</v>
      </c>
      <c r="AA139" s="595"/>
      <c r="AB139" s="596">
        <f>SUM(AB115:AB138)</f>
        <v>0</v>
      </c>
      <c r="AC139" s="595"/>
      <c r="AD139" s="596">
        <f>SUM(AD115:AD138)</f>
        <v>0</v>
      </c>
      <c r="AE139" s="595"/>
      <c r="AF139" s="119">
        <f>SUM(Z139:AE139)</f>
        <v>0</v>
      </c>
      <c r="AG139" s="596"/>
      <c r="AH139" s="595"/>
      <c r="AI139" s="596"/>
      <c r="AJ139" s="595"/>
      <c r="AK139" s="596"/>
      <c r="AL139" s="595"/>
      <c r="AM139" s="119"/>
      <c r="AN139" s="596"/>
      <c r="AO139" s="595"/>
      <c r="AP139" s="596"/>
      <c r="AQ139" s="595"/>
      <c r="AR139" s="596"/>
      <c r="AS139" s="595"/>
      <c r="AT139" s="119"/>
      <c r="AU139" s="596"/>
      <c r="AV139" s="595"/>
      <c r="AW139" s="596"/>
      <c r="AX139" s="595"/>
      <c r="AY139" s="596"/>
      <c r="AZ139" s="595"/>
      <c r="BA139" s="119"/>
      <c r="BB139" s="596"/>
      <c r="BC139" s="595"/>
      <c r="BD139" s="596"/>
      <c r="BE139" s="595"/>
      <c r="BF139" s="596"/>
      <c r="BG139" s="595"/>
      <c r="BH139" s="119"/>
      <c r="BI139" s="312">
        <f>SUM(BI115:BI138)</f>
        <v>0</v>
      </c>
      <c r="BJ139" s="312">
        <f>SUM(BJ115:BJ138)</f>
        <v>0</v>
      </c>
      <c r="BK139" s="312">
        <f>SUM(BK115:BK138)</f>
        <v>0</v>
      </c>
      <c r="BL139" s="312">
        <f t="shared" si="191"/>
        <v>0</v>
      </c>
    </row>
    <row r="140" spans="1:64" s="50" customFormat="1" ht="15.75">
      <c r="A140" s="72"/>
      <c r="B140" s="72"/>
      <c r="C140" s="133"/>
      <c r="D140" s="47"/>
      <c r="E140" s="635" t="s">
        <v>461</v>
      </c>
      <c r="F140" s="635"/>
      <c r="G140" s="635"/>
      <c r="H140" s="635"/>
      <c r="I140" s="635"/>
      <c r="J140" s="635"/>
      <c r="K140" s="635"/>
      <c r="L140" s="635"/>
      <c r="M140" s="635"/>
      <c r="N140" s="635"/>
      <c r="O140" s="47"/>
      <c r="P140" s="47"/>
      <c r="Q140" s="337"/>
      <c r="R140" s="161"/>
      <c r="S140" s="162"/>
      <c r="T140" s="163"/>
      <c r="U140" s="162"/>
      <c r="V140" s="163"/>
      <c r="W140" s="162"/>
      <c r="X140" s="163"/>
      <c r="Y140" s="164"/>
      <c r="Z140" s="162"/>
      <c r="AA140" s="163"/>
      <c r="AB140" s="162"/>
      <c r="AC140" s="163"/>
      <c r="AD140" s="162"/>
      <c r="AE140" s="163"/>
      <c r="AF140" s="164"/>
      <c r="AG140" s="162"/>
      <c r="AH140" s="163"/>
      <c r="AI140" s="162"/>
      <c r="AJ140" s="163"/>
      <c r="AK140" s="162"/>
      <c r="AL140" s="163"/>
      <c r="AM140" s="164"/>
      <c r="AN140" s="162"/>
      <c r="AO140" s="163"/>
      <c r="AP140" s="162"/>
      <c r="AQ140" s="163"/>
      <c r="AR140" s="162"/>
      <c r="AS140" s="163"/>
      <c r="AT140" s="164"/>
      <c r="AU140" s="162"/>
      <c r="AV140" s="163"/>
      <c r="AW140" s="162"/>
      <c r="AX140" s="163"/>
      <c r="AY140" s="162"/>
      <c r="AZ140" s="163"/>
      <c r="BA140" s="164"/>
      <c r="BB140" s="162"/>
      <c r="BC140" s="163"/>
      <c r="BD140" s="162"/>
      <c r="BE140" s="163"/>
      <c r="BF140" s="162"/>
      <c r="BG140" s="163"/>
      <c r="BH140" s="164"/>
      <c r="BI140" s="338"/>
      <c r="BJ140" s="338"/>
      <c r="BK140" s="338"/>
      <c r="BL140" s="314"/>
    </row>
    <row r="141" spans="1:64" s="50" customFormat="1" ht="36" customHeight="1">
      <c r="A141" s="72"/>
      <c r="B141" s="72"/>
      <c r="C141" s="120" t="s">
        <v>77</v>
      </c>
      <c r="D141" s="73" t="s">
        <v>182</v>
      </c>
      <c r="E141" s="465" t="str">
        <f>Z9</f>
        <v>Year 1</v>
      </c>
      <c r="F141" s="465" t="str">
        <f>AB9</f>
        <v>Year 2</v>
      </c>
      <c r="G141" s="465" t="str">
        <f>AD9</f>
        <v>Year 3</v>
      </c>
      <c r="H141" s="465"/>
      <c r="I141" s="465"/>
      <c r="J141" s="77"/>
      <c r="K141" s="77"/>
      <c r="L141" s="77"/>
      <c r="M141" s="77"/>
      <c r="N141" s="77"/>
      <c r="O141" s="75" t="s">
        <v>371</v>
      </c>
      <c r="P141" s="75" t="s">
        <v>372</v>
      </c>
      <c r="Q141" s="75" t="s">
        <v>76</v>
      </c>
      <c r="R141" s="75" t="s">
        <v>352</v>
      </c>
      <c r="S141" s="159"/>
      <c r="T141" s="128"/>
      <c r="U141" s="159"/>
      <c r="V141" s="128"/>
      <c r="W141" s="159"/>
      <c r="X141" s="128"/>
      <c r="Y141" s="129"/>
      <c r="Z141" s="159"/>
      <c r="AA141" s="128"/>
      <c r="AB141" s="159"/>
      <c r="AC141" s="128"/>
      <c r="AD141" s="159"/>
      <c r="AE141" s="128"/>
      <c r="AF141" s="129"/>
      <c r="AG141" s="159"/>
      <c r="AH141" s="128"/>
      <c r="AI141" s="159"/>
      <c r="AJ141" s="128"/>
      <c r="AK141" s="159"/>
      <c r="AL141" s="128"/>
      <c r="AM141" s="129"/>
      <c r="AN141" s="159"/>
      <c r="AO141" s="128"/>
      <c r="AP141" s="159"/>
      <c r="AQ141" s="128"/>
      <c r="AR141" s="159"/>
      <c r="AS141" s="128"/>
      <c r="AT141" s="129"/>
      <c r="AU141" s="159"/>
      <c r="AV141" s="128"/>
      <c r="AW141" s="159"/>
      <c r="AX141" s="128"/>
      <c r="AY141" s="159"/>
      <c r="AZ141" s="128"/>
      <c r="BA141" s="129"/>
      <c r="BB141" s="159"/>
      <c r="BC141" s="128"/>
      <c r="BD141" s="159"/>
      <c r="BE141" s="128"/>
      <c r="BF141" s="159"/>
      <c r="BG141" s="128"/>
      <c r="BH141" s="129"/>
      <c r="BI141" s="338"/>
      <c r="BJ141" s="338"/>
      <c r="BK141" s="338"/>
      <c r="BL141" s="314"/>
    </row>
    <row r="142" spans="1:64" ht="15" customHeight="1">
      <c r="C142" s="71" t="s">
        <v>350</v>
      </c>
      <c r="D142" s="667" t="s">
        <v>373</v>
      </c>
      <c r="E142" s="66"/>
      <c r="F142" s="66"/>
      <c r="G142" s="66"/>
      <c r="H142" s="66"/>
      <c r="I142" s="66"/>
      <c r="J142" s="66"/>
      <c r="K142" s="66"/>
      <c r="L142" s="66"/>
      <c r="M142" s="66"/>
      <c r="N142" s="66"/>
      <c r="O142" s="597"/>
      <c r="P142" s="66"/>
      <c r="Q142" s="135"/>
      <c r="R142" s="64">
        <f t="shared" ref="R142:R161" si="195">VLOOKUP(C142,TravelIncrease,2,0)</f>
        <v>1.1000000000000001</v>
      </c>
      <c r="S142" s="820"/>
      <c r="T142" s="833"/>
      <c r="U142" s="820"/>
      <c r="V142" s="833"/>
      <c r="W142" s="820"/>
      <c r="X142" s="833"/>
      <c r="Y142" s="339"/>
      <c r="Z142" s="789">
        <f>$E142*$P142*$Q142</f>
        <v>0</v>
      </c>
      <c r="AA142" s="790"/>
      <c r="AB142" s="789">
        <f>$F142*$P142*$Q142*$R142</f>
        <v>0</v>
      </c>
      <c r="AC142" s="790"/>
      <c r="AD142" s="789">
        <f>$G142*$P142*$Q142*($R142^2)</f>
        <v>0</v>
      </c>
      <c r="AE142" s="790"/>
      <c r="AF142" s="277">
        <f>SUM(Z142+AB142+AD142)</f>
        <v>0</v>
      </c>
      <c r="AG142" s="812"/>
      <c r="AH142" s="813"/>
      <c r="AI142" s="812"/>
      <c r="AJ142" s="813"/>
      <c r="AK142" s="812"/>
      <c r="AL142" s="813"/>
      <c r="AM142" s="331"/>
      <c r="AN142" s="937"/>
      <c r="AO142" s="938"/>
      <c r="AP142" s="937"/>
      <c r="AQ142" s="938"/>
      <c r="AR142" s="937"/>
      <c r="AS142" s="938"/>
      <c r="AT142" s="334"/>
      <c r="AU142" s="935"/>
      <c r="AV142" s="936"/>
      <c r="AW142" s="935"/>
      <c r="AX142" s="936"/>
      <c r="AY142" s="935"/>
      <c r="AZ142" s="936"/>
      <c r="BA142" s="335"/>
      <c r="BB142" s="939"/>
      <c r="BC142" s="940"/>
      <c r="BD142" s="939"/>
      <c r="BE142" s="940"/>
      <c r="BF142" s="939"/>
      <c r="BG142" s="940"/>
      <c r="BH142" s="336"/>
      <c r="BI142" s="311">
        <f t="shared" ref="BI142:BI161" si="196">Z142</f>
        <v>0</v>
      </c>
      <c r="BJ142" s="311">
        <f t="shared" ref="BJ142:BJ161" si="197">AB142</f>
        <v>0</v>
      </c>
      <c r="BK142" s="311">
        <f t="shared" ref="BK142:BK161" si="198">AD142</f>
        <v>0</v>
      </c>
      <c r="BL142" s="301">
        <f t="shared" ref="BL142:BL162" si="199">SUM(BI142:BK142)</f>
        <v>0</v>
      </c>
    </row>
    <row r="143" spans="1:64" ht="15" customHeight="1">
      <c r="C143" s="71" t="s">
        <v>262</v>
      </c>
      <c r="D143" s="667"/>
      <c r="E143" s="66"/>
      <c r="F143" s="66"/>
      <c r="G143" s="66"/>
      <c r="H143" s="66"/>
      <c r="I143" s="66"/>
      <c r="J143" s="66"/>
      <c r="K143" s="66"/>
      <c r="L143" s="66"/>
      <c r="M143" s="66"/>
      <c r="N143" s="66"/>
      <c r="O143" s="597"/>
      <c r="P143" s="66"/>
      <c r="Q143" s="135"/>
      <c r="R143" s="64">
        <f t="shared" si="195"/>
        <v>1</v>
      </c>
      <c r="S143" s="820"/>
      <c r="T143" s="833"/>
      <c r="U143" s="820"/>
      <c r="V143" s="833"/>
      <c r="W143" s="820"/>
      <c r="X143" s="833"/>
      <c r="Y143" s="339"/>
      <c r="Z143" s="789">
        <f t="shared" ref="Z143:Z161" si="200">$E143*$P143*$Q143</f>
        <v>0</v>
      </c>
      <c r="AA143" s="790"/>
      <c r="AB143" s="789">
        <f t="shared" ref="AB143:AB161" si="201">$F143*$P143*$Q143*$R143</f>
        <v>0</v>
      </c>
      <c r="AC143" s="790"/>
      <c r="AD143" s="789">
        <f t="shared" ref="AD143:AD161" si="202">$G143*$P143*$Q143*($R143^2)</f>
        <v>0</v>
      </c>
      <c r="AE143" s="790"/>
      <c r="AF143" s="277">
        <f t="shared" ref="AF143:AF161" si="203">SUM(Z143+AB143+AD143)</f>
        <v>0</v>
      </c>
      <c r="AG143" s="812"/>
      <c r="AH143" s="813"/>
      <c r="AI143" s="812"/>
      <c r="AJ143" s="813"/>
      <c r="AK143" s="812"/>
      <c r="AL143" s="813"/>
      <c r="AM143" s="331"/>
      <c r="AN143" s="937"/>
      <c r="AO143" s="938"/>
      <c r="AP143" s="937"/>
      <c r="AQ143" s="938"/>
      <c r="AR143" s="937"/>
      <c r="AS143" s="938"/>
      <c r="AT143" s="334"/>
      <c r="AU143" s="935"/>
      <c r="AV143" s="936"/>
      <c r="AW143" s="935"/>
      <c r="AX143" s="936"/>
      <c r="AY143" s="935"/>
      <c r="AZ143" s="936"/>
      <c r="BA143" s="335"/>
      <c r="BB143" s="939"/>
      <c r="BC143" s="940"/>
      <c r="BD143" s="939"/>
      <c r="BE143" s="940"/>
      <c r="BF143" s="939"/>
      <c r="BG143" s="940"/>
      <c r="BH143" s="336"/>
      <c r="BI143" s="311">
        <f t="shared" si="196"/>
        <v>0</v>
      </c>
      <c r="BJ143" s="311">
        <f t="shared" si="197"/>
        <v>0</v>
      </c>
      <c r="BK143" s="311">
        <f t="shared" si="198"/>
        <v>0</v>
      </c>
      <c r="BL143" s="301">
        <f t="shared" si="199"/>
        <v>0</v>
      </c>
    </row>
    <row r="144" spans="1:64" ht="15" customHeight="1">
      <c r="C144" s="71" t="s">
        <v>28</v>
      </c>
      <c r="D144" s="667"/>
      <c r="E144" s="66"/>
      <c r="F144" s="66"/>
      <c r="G144" s="66"/>
      <c r="H144" s="66"/>
      <c r="I144" s="66"/>
      <c r="J144" s="66"/>
      <c r="K144" s="66"/>
      <c r="L144" s="66"/>
      <c r="M144" s="66"/>
      <c r="N144" s="66"/>
      <c r="O144" s="597"/>
      <c r="P144" s="66"/>
      <c r="Q144" s="135"/>
      <c r="R144" s="64">
        <f t="shared" si="195"/>
        <v>1</v>
      </c>
      <c r="S144" s="820"/>
      <c r="T144" s="833"/>
      <c r="U144" s="820"/>
      <c r="V144" s="833"/>
      <c r="W144" s="820"/>
      <c r="X144" s="833"/>
      <c r="Y144" s="339"/>
      <c r="Z144" s="789">
        <f t="shared" si="200"/>
        <v>0</v>
      </c>
      <c r="AA144" s="790"/>
      <c r="AB144" s="789">
        <f t="shared" si="201"/>
        <v>0</v>
      </c>
      <c r="AC144" s="790"/>
      <c r="AD144" s="789">
        <f t="shared" si="202"/>
        <v>0</v>
      </c>
      <c r="AE144" s="790"/>
      <c r="AF144" s="277">
        <f t="shared" si="203"/>
        <v>0</v>
      </c>
      <c r="AG144" s="812"/>
      <c r="AH144" s="813"/>
      <c r="AI144" s="812"/>
      <c r="AJ144" s="813"/>
      <c r="AK144" s="812"/>
      <c r="AL144" s="813"/>
      <c r="AM144" s="331"/>
      <c r="AN144" s="937"/>
      <c r="AO144" s="938"/>
      <c r="AP144" s="937"/>
      <c r="AQ144" s="938"/>
      <c r="AR144" s="937"/>
      <c r="AS144" s="938"/>
      <c r="AT144" s="334"/>
      <c r="AU144" s="935"/>
      <c r="AV144" s="936"/>
      <c r="AW144" s="935"/>
      <c r="AX144" s="936"/>
      <c r="AY144" s="935"/>
      <c r="AZ144" s="936"/>
      <c r="BA144" s="335"/>
      <c r="BB144" s="939"/>
      <c r="BC144" s="940"/>
      <c r="BD144" s="939"/>
      <c r="BE144" s="940"/>
      <c r="BF144" s="939"/>
      <c r="BG144" s="940"/>
      <c r="BH144" s="336"/>
      <c r="BI144" s="311">
        <f t="shared" si="196"/>
        <v>0</v>
      </c>
      <c r="BJ144" s="311">
        <f t="shared" si="197"/>
        <v>0</v>
      </c>
      <c r="BK144" s="311">
        <f t="shared" si="198"/>
        <v>0</v>
      </c>
      <c r="BL144" s="301">
        <f t="shared" si="199"/>
        <v>0</v>
      </c>
    </row>
    <row r="145" spans="3:64" ht="15" customHeight="1">
      <c r="C145" s="71" t="s">
        <v>54</v>
      </c>
      <c r="D145" s="667"/>
      <c r="E145" s="66"/>
      <c r="F145" s="66"/>
      <c r="G145" s="66"/>
      <c r="H145" s="66"/>
      <c r="I145" s="66"/>
      <c r="J145" s="66"/>
      <c r="K145" s="66"/>
      <c r="L145" s="66"/>
      <c r="M145" s="66"/>
      <c r="N145" s="66"/>
      <c r="O145" s="597"/>
      <c r="P145" s="66"/>
      <c r="Q145" s="135"/>
      <c r="R145" s="64">
        <f t="shared" si="195"/>
        <v>1.1000000000000001</v>
      </c>
      <c r="S145" s="820"/>
      <c r="T145" s="833"/>
      <c r="U145" s="820"/>
      <c r="V145" s="833"/>
      <c r="W145" s="820"/>
      <c r="X145" s="833"/>
      <c r="Y145" s="339"/>
      <c r="Z145" s="789">
        <f t="shared" si="200"/>
        <v>0</v>
      </c>
      <c r="AA145" s="790"/>
      <c r="AB145" s="789">
        <f t="shared" si="201"/>
        <v>0</v>
      </c>
      <c r="AC145" s="790"/>
      <c r="AD145" s="789">
        <f t="shared" si="202"/>
        <v>0</v>
      </c>
      <c r="AE145" s="790"/>
      <c r="AF145" s="277">
        <f t="shared" si="203"/>
        <v>0</v>
      </c>
      <c r="AG145" s="812"/>
      <c r="AH145" s="813"/>
      <c r="AI145" s="812"/>
      <c r="AJ145" s="813"/>
      <c r="AK145" s="812"/>
      <c r="AL145" s="813"/>
      <c r="AM145" s="331"/>
      <c r="AN145" s="937"/>
      <c r="AO145" s="938"/>
      <c r="AP145" s="937"/>
      <c r="AQ145" s="938"/>
      <c r="AR145" s="937"/>
      <c r="AS145" s="938"/>
      <c r="AT145" s="334"/>
      <c r="AU145" s="935"/>
      <c r="AV145" s="936"/>
      <c r="AW145" s="935"/>
      <c r="AX145" s="936"/>
      <c r="AY145" s="935"/>
      <c r="AZ145" s="936"/>
      <c r="BA145" s="335"/>
      <c r="BB145" s="939"/>
      <c r="BC145" s="940"/>
      <c r="BD145" s="939"/>
      <c r="BE145" s="940"/>
      <c r="BF145" s="939"/>
      <c r="BG145" s="940"/>
      <c r="BH145" s="336"/>
      <c r="BI145" s="311">
        <f t="shared" si="196"/>
        <v>0</v>
      </c>
      <c r="BJ145" s="311">
        <f t="shared" si="197"/>
        <v>0</v>
      </c>
      <c r="BK145" s="311">
        <f t="shared" si="198"/>
        <v>0</v>
      </c>
      <c r="BL145" s="301">
        <f t="shared" si="199"/>
        <v>0</v>
      </c>
    </row>
    <row r="146" spans="3:64" ht="15" customHeight="1">
      <c r="C146" s="71" t="s">
        <v>350</v>
      </c>
      <c r="D146" s="667" t="s">
        <v>373</v>
      </c>
      <c r="E146" s="66"/>
      <c r="F146" s="66"/>
      <c r="G146" s="66"/>
      <c r="H146" s="66"/>
      <c r="I146" s="66"/>
      <c r="J146" s="66"/>
      <c r="K146" s="66"/>
      <c r="L146" s="66"/>
      <c r="M146" s="66"/>
      <c r="N146" s="66"/>
      <c r="O146" s="597"/>
      <c r="P146" s="66"/>
      <c r="Q146" s="135"/>
      <c r="R146" s="64">
        <f t="shared" si="195"/>
        <v>1.1000000000000001</v>
      </c>
      <c r="S146" s="820"/>
      <c r="T146" s="833"/>
      <c r="U146" s="820"/>
      <c r="V146" s="833"/>
      <c r="W146" s="820"/>
      <c r="X146" s="833"/>
      <c r="Y146" s="339"/>
      <c r="Z146" s="789">
        <f t="shared" si="200"/>
        <v>0</v>
      </c>
      <c r="AA146" s="790"/>
      <c r="AB146" s="789">
        <f t="shared" si="201"/>
        <v>0</v>
      </c>
      <c r="AC146" s="790"/>
      <c r="AD146" s="789">
        <f t="shared" si="202"/>
        <v>0</v>
      </c>
      <c r="AE146" s="790"/>
      <c r="AF146" s="277">
        <f t="shared" si="203"/>
        <v>0</v>
      </c>
      <c r="AG146" s="812"/>
      <c r="AH146" s="813"/>
      <c r="AI146" s="812"/>
      <c r="AJ146" s="813"/>
      <c r="AK146" s="812"/>
      <c r="AL146" s="813"/>
      <c r="AM146" s="331"/>
      <c r="AN146" s="937"/>
      <c r="AO146" s="938"/>
      <c r="AP146" s="937"/>
      <c r="AQ146" s="938"/>
      <c r="AR146" s="937"/>
      <c r="AS146" s="938"/>
      <c r="AT146" s="334"/>
      <c r="AU146" s="935"/>
      <c r="AV146" s="936"/>
      <c r="AW146" s="935"/>
      <c r="AX146" s="936"/>
      <c r="AY146" s="935"/>
      <c r="AZ146" s="936"/>
      <c r="BA146" s="335"/>
      <c r="BB146" s="939"/>
      <c r="BC146" s="940"/>
      <c r="BD146" s="939"/>
      <c r="BE146" s="940"/>
      <c r="BF146" s="939"/>
      <c r="BG146" s="940"/>
      <c r="BH146" s="336"/>
      <c r="BI146" s="311">
        <f t="shared" si="196"/>
        <v>0</v>
      </c>
      <c r="BJ146" s="311">
        <f t="shared" si="197"/>
        <v>0</v>
      </c>
      <c r="BK146" s="311">
        <f t="shared" si="198"/>
        <v>0</v>
      </c>
      <c r="BL146" s="301">
        <f t="shared" si="199"/>
        <v>0</v>
      </c>
    </row>
    <row r="147" spans="3:64" ht="15" customHeight="1">
      <c r="C147" s="71" t="s">
        <v>262</v>
      </c>
      <c r="D147" s="667"/>
      <c r="E147" s="66"/>
      <c r="F147" s="66"/>
      <c r="G147" s="66"/>
      <c r="H147" s="66"/>
      <c r="I147" s="66"/>
      <c r="J147" s="66"/>
      <c r="K147" s="66"/>
      <c r="L147" s="66"/>
      <c r="M147" s="66"/>
      <c r="N147" s="66"/>
      <c r="O147" s="597"/>
      <c r="P147" s="66"/>
      <c r="Q147" s="135"/>
      <c r="R147" s="64">
        <f t="shared" si="195"/>
        <v>1</v>
      </c>
      <c r="S147" s="820"/>
      <c r="T147" s="833"/>
      <c r="U147" s="820"/>
      <c r="V147" s="833"/>
      <c r="W147" s="820"/>
      <c r="X147" s="833"/>
      <c r="Y147" s="339"/>
      <c r="Z147" s="789">
        <f t="shared" si="200"/>
        <v>0</v>
      </c>
      <c r="AA147" s="790"/>
      <c r="AB147" s="789">
        <f t="shared" si="201"/>
        <v>0</v>
      </c>
      <c r="AC147" s="790"/>
      <c r="AD147" s="789">
        <f t="shared" si="202"/>
        <v>0</v>
      </c>
      <c r="AE147" s="790"/>
      <c r="AF147" s="277">
        <f t="shared" si="203"/>
        <v>0</v>
      </c>
      <c r="AG147" s="812"/>
      <c r="AH147" s="813"/>
      <c r="AI147" s="812"/>
      <c r="AJ147" s="813"/>
      <c r="AK147" s="812"/>
      <c r="AL147" s="813"/>
      <c r="AM147" s="331"/>
      <c r="AN147" s="937"/>
      <c r="AO147" s="938"/>
      <c r="AP147" s="937"/>
      <c r="AQ147" s="938"/>
      <c r="AR147" s="937"/>
      <c r="AS147" s="938"/>
      <c r="AT147" s="334"/>
      <c r="AU147" s="935"/>
      <c r="AV147" s="936"/>
      <c r="AW147" s="935"/>
      <c r="AX147" s="936"/>
      <c r="AY147" s="935"/>
      <c r="AZ147" s="936"/>
      <c r="BA147" s="335"/>
      <c r="BB147" s="939"/>
      <c r="BC147" s="940"/>
      <c r="BD147" s="939"/>
      <c r="BE147" s="940"/>
      <c r="BF147" s="939"/>
      <c r="BG147" s="940"/>
      <c r="BH147" s="336"/>
      <c r="BI147" s="311">
        <f t="shared" si="196"/>
        <v>0</v>
      </c>
      <c r="BJ147" s="311">
        <f t="shared" si="197"/>
        <v>0</v>
      </c>
      <c r="BK147" s="311">
        <f t="shared" si="198"/>
        <v>0</v>
      </c>
      <c r="BL147" s="301">
        <f t="shared" si="199"/>
        <v>0</v>
      </c>
    </row>
    <row r="148" spans="3:64" ht="15" customHeight="1">
      <c r="C148" s="71" t="s">
        <v>28</v>
      </c>
      <c r="D148" s="667"/>
      <c r="E148" s="66"/>
      <c r="F148" s="66"/>
      <c r="G148" s="66"/>
      <c r="H148" s="66"/>
      <c r="I148" s="66"/>
      <c r="J148" s="66"/>
      <c r="K148" s="66"/>
      <c r="L148" s="66"/>
      <c r="M148" s="66"/>
      <c r="N148" s="66"/>
      <c r="O148" s="597"/>
      <c r="P148" s="66"/>
      <c r="Q148" s="135"/>
      <c r="R148" s="64">
        <f t="shared" si="195"/>
        <v>1</v>
      </c>
      <c r="S148" s="820"/>
      <c r="T148" s="833"/>
      <c r="U148" s="820"/>
      <c r="V148" s="833"/>
      <c r="W148" s="820"/>
      <c r="X148" s="833"/>
      <c r="Y148" s="339"/>
      <c r="Z148" s="789">
        <f t="shared" si="200"/>
        <v>0</v>
      </c>
      <c r="AA148" s="790"/>
      <c r="AB148" s="789">
        <f t="shared" si="201"/>
        <v>0</v>
      </c>
      <c r="AC148" s="790"/>
      <c r="AD148" s="789">
        <f t="shared" si="202"/>
        <v>0</v>
      </c>
      <c r="AE148" s="790"/>
      <c r="AF148" s="277">
        <f t="shared" si="203"/>
        <v>0</v>
      </c>
      <c r="AG148" s="812"/>
      <c r="AH148" s="813"/>
      <c r="AI148" s="812"/>
      <c r="AJ148" s="813"/>
      <c r="AK148" s="812"/>
      <c r="AL148" s="813"/>
      <c r="AM148" s="331"/>
      <c r="AN148" s="937"/>
      <c r="AO148" s="938"/>
      <c r="AP148" s="937"/>
      <c r="AQ148" s="938"/>
      <c r="AR148" s="937"/>
      <c r="AS148" s="938"/>
      <c r="AT148" s="334"/>
      <c r="AU148" s="935"/>
      <c r="AV148" s="936"/>
      <c r="AW148" s="935"/>
      <c r="AX148" s="936"/>
      <c r="AY148" s="935"/>
      <c r="AZ148" s="936"/>
      <c r="BA148" s="335"/>
      <c r="BB148" s="939"/>
      <c r="BC148" s="940"/>
      <c r="BD148" s="939"/>
      <c r="BE148" s="940"/>
      <c r="BF148" s="939"/>
      <c r="BG148" s="940"/>
      <c r="BH148" s="336"/>
      <c r="BI148" s="311">
        <f t="shared" si="196"/>
        <v>0</v>
      </c>
      <c r="BJ148" s="311">
        <f t="shared" si="197"/>
        <v>0</v>
      </c>
      <c r="BK148" s="311">
        <f t="shared" si="198"/>
        <v>0</v>
      </c>
      <c r="BL148" s="301">
        <f t="shared" si="199"/>
        <v>0</v>
      </c>
    </row>
    <row r="149" spans="3:64" ht="15" customHeight="1">
      <c r="C149" s="71" t="s">
        <v>54</v>
      </c>
      <c r="D149" s="667"/>
      <c r="E149" s="66"/>
      <c r="F149" s="66"/>
      <c r="G149" s="66"/>
      <c r="H149" s="66"/>
      <c r="I149" s="66"/>
      <c r="J149" s="66"/>
      <c r="K149" s="66"/>
      <c r="L149" s="66"/>
      <c r="M149" s="66"/>
      <c r="N149" s="66"/>
      <c r="O149" s="597"/>
      <c r="P149" s="66"/>
      <c r="Q149" s="135"/>
      <c r="R149" s="64">
        <f t="shared" si="195"/>
        <v>1.1000000000000001</v>
      </c>
      <c r="S149" s="820"/>
      <c r="T149" s="833"/>
      <c r="U149" s="820"/>
      <c r="V149" s="833"/>
      <c r="W149" s="820"/>
      <c r="X149" s="833"/>
      <c r="Y149" s="339"/>
      <c r="Z149" s="789">
        <f t="shared" si="200"/>
        <v>0</v>
      </c>
      <c r="AA149" s="790"/>
      <c r="AB149" s="789">
        <f t="shared" si="201"/>
        <v>0</v>
      </c>
      <c r="AC149" s="790"/>
      <c r="AD149" s="789">
        <f t="shared" si="202"/>
        <v>0</v>
      </c>
      <c r="AE149" s="790"/>
      <c r="AF149" s="277">
        <f t="shared" si="203"/>
        <v>0</v>
      </c>
      <c r="AG149" s="812"/>
      <c r="AH149" s="813"/>
      <c r="AI149" s="812"/>
      <c r="AJ149" s="813"/>
      <c r="AK149" s="812"/>
      <c r="AL149" s="813"/>
      <c r="AM149" s="331"/>
      <c r="AN149" s="937"/>
      <c r="AO149" s="938"/>
      <c r="AP149" s="937"/>
      <c r="AQ149" s="938"/>
      <c r="AR149" s="937"/>
      <c r="AS149" s="938"/>
      <c r="AT149" s="334"/>
      <c r="AU149" s="935"/>
      <c r="AV149" s="936"/>
      <c r="AW149" s="935"/>
      <c r="AX149" s="936"/>
      <c r="AY149" s="935"/>
      <c r="AZ149" s="936"/>
      <c r="BA149" s="335"/>
      <c r="BB149" s="939"/>
      <c r="BC149" s="940"/>
      <c r="BD149" s="939"/>
      <c r="BE149" s="940"/>
      <c r="BF149" s="939"/>
      <c r="BG149" s="940"/>
      <c r="BH149" s="336"/>
      <c r="BI149" s="311">
        <f t="shared" si="196"/>
        <v>0</v>
      </c>
      <c r="BJ149" s="311">
        <f t="shared" si="197"/>
        <v>0</v>
      </c>
      <c r="BK149" s="311">
        <f t="shared" si="198"/>
        <v>0</v>
      </c>
      <c r="BL149" s="301">
        <f t="shared" si="199"/>
        <v>0</v>
      </c>
    </row>
    <row r="150" spans="3:64" ht="15" customHeight="1">
      <c r="C150" s="71" t="s">
        <v>350</v>
      </c>
      <c r="D150" s="667" t="s">
        <v>373</v>
      </c>
      <c r="E150" s="66"/>
      <c r="F150" s="66"/>
      <c r="G150" s="66"/>
      <c r="H150" s="66"/>
      <c r="I150" s="66"/>
      <c r="J150" s="66"/>
      <c r="K150" s="66"/>
      <c r="L150" s="66"/>
      <c r="M150" s="66"/>
      <c r="N150" s="66"/>
      <c r="O150" s="597"/>
      <c r="P150" s="66"/>
      <c r="Q150" s="135"/>
      <c r="R150" s="64">
        <f t="shared" si="195"/>
        <v>1.1000000000000001</v>
      </c>
      <c r="S150" s="820"/>
      <c r="T150" s="833"/>
      <c r="U150" s="820"/>
      <c r="V150" s="833"/>
      <c r="W150" s="820"/>
      <c r="X150" s="833"/>
      <c r="Y150" s="339"/>
      <c r="Z150" s="789">
        <f t="shared" si="200"/>
        <v>0</v>
      </c>
      <c r="AA150" s="790"/>
      <c r="AB150" s="789">
        <f t="shared" si="201"/>
        <v>0</v>
      </c>
      <c r="AC150" s="790"/>
      <c r="AD150" s="789">
        <f t="shared" si="202"/>
        <v>0</v>
      </c>
      <c r="AE150" s="790"/>
      <c r="AF150" s="277">
        <f t="shared" si="203"/>
        <v>0</v>
      </c>
      <c r="AG150" s="812"/>
      <c r="AH150" s="813"/>
      <c r="AI150" s="812"/>
      <c r="AJ150" s="813"/>
      <c r="AK150" s="812"/>
      <c r="AL150" s="813"/>
      <c r="AM150" s="331"/>
      <c r="AN150" s="937"/>
      <c r="AO150" s="938"/>
      <c r="AP150" s="937"/>
      <c r="AQ150" s="938"/>
      <c r="AR150" s="937"/>
      <c r="AS150" s="938"/>
      <c r="AT150" s="334"/>
      <c r="AU150" s="935"/>
      <c r="AV150" s="936"/>
      <c r="AW150" s="935"/>
      <c r="AX150" s="936"/>
      <c r="AY150" s="935"/>
      <c r="AZ150" s="936"/>
      <c r="BA150" s="335"/>
      <c r="BB150" s="939"/>
      <c r="BC150" s="940"/>
      <c r="BD150" s="939"/>
      <c r="BE150" s="940"/>
      <c r="BF150" s="939"/>
      <c r="BG150" s="940"/>
      <c r="BH150" s="336"/>
      <c r="BI150" s="311">
        <f t="shared" si="196"/>
        <v>0</v>
      </c>
      <c r="BJ150" s="311">
        <f t="shared" si="197"/>
        <v>0</v>
      </c>
      <c r="BK150" s="311">
        <f t="shared" si="198"/>
        <v>0</v>
      </c>
      <c r="BL150" s="301">
        <f t="shared" si="199"/>
        <v>0</v>
      </c>
    </row>
    <row r="151" spans="3:64" ht="15" customHeight="1">
      <c r="C151" s="71" t="s">
        <v>262</v>
      </c>
      <c r="D151" s="667"/>
      <c r="E151" s="66"/>
      <c r="F151" s="66"/>
      <c r="G151" s="66"/>
      <c r="H151" s="66"/>
      <c r="I151" s="66"/>
      <c r="J151" s="66"/>
      <c r="K151" s="66"/>
      <c r="L151" s="66"/>
      <c r="M151" s="66"/>
      <c r="N151" s="66"/>
      <c r="O151" s="597"/>
      <c r="P151" s="66"/>
      <c r="Q151" s="135"/>
      <c r="R151" s="64">
        <f t="shared" si="195"/>
        <v>1</v>
      </c>
      <c r="S151" s="820"/>
      <c r="T151" s="833"/>
      <c r="U151" s="820"/>
      <c r="V151" s="833"/>
      <c r="W151" s="820"/>
      <c r="X151" s="833"/>
      <c r="Y151" s="339"/>
      <c r="Z151" s="789">
        <f t="shared" si="200"/>
        <v>0</v>
      </c>
      <c r="AA151" s="790"/>
      <c r="AB151" s="789">
        <f t="shared" si="201"/>
        <v>0</v>
      </c>
      <c r="AC151" s="790"/>
      <c r="AD151" s="789">
        <f t="shared" si="202"/>
        <v>0</v>
      </c>
      <c r="AE151" s="790"/>
      <c r="AF151" s="277">
        <f t="shared" si="203"/>
        <v>0</v>
      </c>
      <c r="AG151" s="812"/>
      <c r="AH151" s="813"/>
      <c r="AI151" s="812"/>
      <c r="AJ151" s="813"/>
      <c r="AK151" s="812"/>
      <c r="AL151" s="813"/>
      <c r="AM151" s="331"/>
      <c r="AN151" s="937"/>
      <c r="AO151" s="938"/>
      <c r="AP151" s="937"/>
      <c r="AQ151" s="938"/>
      <c r="AR151" s="937"/>
      <c r="AS151" s="938"/>
      <c r="AT151" s="334"/>
      <c r="AU151" s="935"/>
      <c r="AV151" s="936"/>
      <c r="AW151" s="935"/>
      <c r="AX151" s="936"/>
      <c r="AY151" s="935"/>
      <c r="AZ151" s="936"/>
      <c r="BA151" s="335"/>
      <c r="BB151" s="939"/>
      <c r="BC151" s="940"/>
      <c r="BD151" s="939"/>
      <c r="BE151" s="940"/>
      <c r="BF151" s="939"/>
      <c r="BG151" s="940"/>
      <c r="BH151" s="336"/>
      <c r="BI151" s="311">
        <f t="shared" si="196"/>
        <v>0</v>
      </c>
      <c r="BJ151" s="311">
        <f t="shared" si="197"/>
        <v>0</v>
      </c>
      <c r="BK151" s="311">
        <f t="shared" si="198"/>
        <v>0</v>
      </c>
      <c r="BL151" s="301">
        <f t="shared" si="199"/>
        <v>0</v>
      </c>
    </row>
    <row r="152" spans="3:64" ht="15" customHeight="1">
      <c r="C152" s="71" t="s">
        <v>28</v>
      </c>
      <c r="D152" s="667"/>
      <c r="E152" s="66"/>
      <c r="F152" s="66"/>
      <c r="G152" s="66"/>
      <c r="H152" s="66"/>
      <c r="I152" s="66"/>
      <c r="J152" s="66"/>
      <c r="K152" s="66"/>
      <c r="L152" s="66"/>
      <c r="M152" s="66"/>
      <c r="N152" s="66"/>
      <c r="O152" s="597"/>
      <c r="P152" s="66"/>
      <c r="Q152" s="135"/>
      <c r="R152" s="64">
        <f t="shared" si="195"/>
        <v>1</v>
      </c>
      <c r="S152" s="820"/>
      <c r="T152" s="833"/>
      <c r="U152" s="820"/>
      <c r="V152" s="833"/>
      <c r="W152" s="820"/>
      <c r="X152" s="833"/>
      <c r="Y152" s="339"/>
      <c r="Z152" s="789">
        <f t="shared" si="200"/>
        <v>0</v>
      </c>
      <c r="AA152" s="790"/>
      <c r="AB152" s="789">
        <f t="shared" si="201"/>
        <v>0</v>
      </c>
      <c r="AC152" s="790"/>
      <c r="AD152" s="789">
        <f t="shared" si="202"/>
        <v>0</v>
      </c>
      <c r="AE152" s="790"/>
      <c r="AF152" s="277">
        <f t="shared" si="203"/>
        <v>0</v>
      </c>
      <c r="AG152" s="812"/>
      <c r="AH152" s="813"/>
      <c r="AI152" s="812"/>
      <c r="AJ152" s="813"/>
      <c r="AK152" s="812"/>
      <c r="AL152" s="813"/>
      <c r="AM152" s="331"/>
      <c r="AN152" s="937"/>
      <c r="AO152" s="938"/>
      <c r="AP152" s="937"/>
      <c r="AQ152" s="938"/>
      <c r="AR152" s="937"/>
      <c r="AS152" s="938"/>
      <c r="AT152" s="334"/>
      <c r="AU152" s="935"/>
      <c r="AV152" s="936"/>
      <c r="AW152" s="935"/>
      <c r="AX152" s="936"/>
      <c r="AY152" s="935"/>
      <c r="AZ152" s="936"/>
      <c r="BA152" s="335"/>
      <c r="BB152" s="939"/>
      <c r="BC152" s="940"/>
      <c r="BD152" s="939"/>
      <c r="BE152" s="940"/>
      <c r="BF152" s="939"/>
      <c r="BG152" s="940"/>
      <c r="BH152" s="336"/>
      <c r="BI152" s="311">
        <f t="shared" si="196"/>
        <v>0</v>
      </c>
      <c r="BJ152" s="311">
        <f t="shared" si="197"/>
        <v>0</v>
      </c>
      <c r="BK152" s="311">
        <f t="shared" si="198"/>
        <v>0</v>
      </c>
      <c r="BL152" s="301">
        <f t="shared" si="199"/>
        <v>0</v>
      </c>
    </row>
    <row r="153" spans="3:64" ht="15" customHeight="1">
      <c r="C153" s="71" t="s">
        <v>54</v>
      </c>
      <c r="D153" s="667"/>
      <c r="E153" s="66"/>
      <c r="F153" s="66"/>
      <c r="G153" s="66"/>
      <c r="H153" s="66"/>
      <c r="I153" s="66"/>
      <c r="J153" s="66"/>
      <c r="K153" s="66"/>
      <c r="L153" s="66"/>
      <c r="M153" s="66"/>
      <c r="N153" s="66"/>
      <c r="O153" s="597"/>
      <c r="P153" s="66"/>
      <c r="Q153" s="135"/>
      <c r="R153" s="64">
        <f t="shared" si="195"/>
        <v>1.1000000000000001</v>
      </c>
      <c r="S153" s="820"/>
      <c r="T153" s="833"/>
      <c r="U153" s="820"/>
      <c r="V153" s="833"/>
      <c r="W153" s="820"/>
      <c r="X153" s="833"/>
      <c r="Y153" s="339"/>
      <c r="Z153" s="789">
        <f t="shared" si="200"/>
        <v>0</v>
      </c>
      <c r="AA153" s="790"/>
      <c r="AB153" s="789">
        <f t="shared" si="201"/>
        <v>0</v>
      </c>
      <c r="AC153" s="790"/>
      <c r="AD153" s="789">
        <f t="shared" si="202"/>
        <v>0</v>
      </c>
      <c r="AE153" s="790"/>
      <c r="AF153" s="277">
        <f t="shared" si="203"/>
        <v>0</v>
      </c>
      <c r="AG153" s="812"/>
      <c r="AH153" s="813"/>
      <c r="AI153" s="812"/>
      <c r="AJ153" s="813"/>
      <c r="AK153" s="812"/>
      <c r="AL153" s="813"/>
      <c r="AM153" s="331"/>
      <c r="AN153" s="937"/>
      <c r="AO153" s="938"/>
      <c r="AP153" s="937"/>
      <c r="AQ153" s="938"/>
      <c r="AR153" s="937"/>
      <c r="AS153" s="938"/>
      <c r="AT153" s="334"/>
      <c r="AU153" s="935"/>
      <c r="AV153" s="936"/>
      <c r="AW153" s="935"/>
      <c r="AX153" s="936"/>
      <c r="AY153" s="935"/>
      <c r="AZ153" s="936"/>
      <c r="BA153" s="335"/>
      <c r="BB153" s="939"/>
      <c r="BC153" s="940"/>
      <c r="BD153" s="939"/>
      <c r="BE153" s="940"/>
      <c r="BF153" s="939"/>
      <c r="BG153" s="940"/>
      <c r="BH153" s="336"/>
      <c r="BI153" s="311">
        <f t="shared" si="196"/>
        <v>0</v>
      </c>
      <c r="BJ153" s="311">
        <f t="shared" si="197"/>
        <v>0</v>
      </c>
      <c r="BK153" s="311">
        <f t="shared" si="198"/>
        <v>0</v>
      </c>
      <c r="BL153" s="301">
        <f t="shared" si="199"/>
        <v>0</v>
      </c>
    </row>
    <row r="154" spans="3:64" ht="15" customHeight="1">
      <c r="C154" s="71" t="s">
        <v>350</v>
      </c>
      <c r="D154" s="667" t="s">
        <v>373</v>
      </c>
      <c r="E154" s="66"/>
      <c r="F154" s="66"/>
      <c r="G154" s="66"/>
      <c r="H154" s="66"/>
      <c r="I154" s="66"/>
      <c r="J154" s="66"/>
      <c r="K154" s="66"/>
      <c r="L154" s="66"/>
      <c r="M154" s="66"/>
      <c r="N154" s="66"/>
      <c r="O154" s="597"/>
      <c r="P154" s="66"/>
      <c r="Q154" s="135"/>
      <c r="R154" s="64">
        <f t="shared" si="195"/>
        <v>1.1000000000000001</v>
      </c>
      <c r="S154" s="820"/>
      <c r="T154" s="833"/>
      <c r="U154" s="820"/>
      <c r="V154" s="833"/>
      <c r="W154" s="820"/>
      <c r="X154" s="833"/>
      <c r="Y154" s="339"/>
      <c r="Z154" s="789">
        <f t="shared" si="200"/>
        <v>0</v>
      </c>
      <c r="AA154" s="790"/>
      <c r="AB154" s="789">
        <f t="shared" si="201"/>
        <v>0</v>
      </c>
      <c r="AC154" s="790"/>
      <c r="AD154" s="789">
        <f t="shared" si="202"/>
        <v>0</v>
      </c>
      <c r="AE154" s="790"/>
      <c r="AF154" s="277">
        <f t="shared" si="203"/>
        <v>0</v>
      </c>
      <c r="AG154" s="812"/>
      <c r="AH154" s="813"/>
      <c r="AI154" s="812"/>
      <c r="AJ154" s="813"/>
      <c r="AK154" s="812"/>
      <c r="AL154" s="813"/>
      <c r="AM154" s="331"/>
      <c r="AN154" s="937"/>
      <c r="AO154" s="938"/>
      <c r="AP154" s="937"/>
      <c r="AQ154" s="938"/>
      <c r="AR154" s="937"/>
      <c r="AS154" s="938"/>
      <c r="AT154" s="334"/>
      <c r="AU154" s="935"/>
      <c r="AV154" s="936"/>
      <c r="AW154" s="935"/>
      <c r="AX154" s="936"/>
      <c r="AY154" s="935"/>
      <c r="AZ154" s="936"/>
      <c r="BA154" s="335"/>
      <c r="BB154" s="939"/>
      <c r="BC154" s="940"/>
      <c r="BD154" s="939"/>
      <c r="BE154" s="940"/>
      <c r="BF154" s="939"/>
      <c r="BG154" s="940"/>
      <c r="BH154" s="336"/>
      <c r="BI154" s="311">
        <f t="shared" si="196"/>
        <v>0</v>
      </c>
      <c r="BJ154" s="311">
        <f t="shared" si="197"/>
        <v>0</v>
      </c>
      <c r="BK154" s="311">
        <f t="shared" si="198"/>
        <v>0</v>
      </c>
      <c r="BL154" s="301">
        <f t="shared" si="199"/>
        <v>0</v>
      </c>
    </row>
    <row r="155" spans="3:64" ht="15" customHeight="1">
      <c r="C155" s="71" t="s">
        <v>262</v>
      </c>
      <c r="D155" s="667"/>
      <c r="E155" s="66"/>
      <c r="F155" s="66"/>
      <c r="G155" s="66"/>
      <c r="H155" s="66"/>
      <c r="I155" s="66"/>
      <c r="J155" s="66"/>
      <c r="K155" s="66"/>
      <c r="L155" s="66"/>
      <c r="M155" s="66"/>
      <c r="N155" s="66"/>
      <c r="O155" s="597"/>
      <c r="P155" s="66"/>
      <c r="Q155" s="135"/>
      <c r="R155" s="64">
        <f t="shared" si="195"/>
        <v>1</v>
      </c>
      <c r="S155" s="820"/>
      <c r="T155" s="833"/>
      <c r="U155" s="820"/>
      <c r="V155" s="833"/>
      <c r="W155" s="820"/>
      <c r="X155" s="833"/>
      <c r="Y155" s="339"/>
      <c r="Z155" s="789">
        <f t="shared" si="200"/>
        <v>0</v>
      </c>
      <c r="AA155" s="790"/>
      <c r="AB155" s="789">
        <f t="shared" si="201"/>
        <v>0</v>
      </c>
      <c r="AC155" s="790"/>
      <c r="AD155" s="789">
        <f t="shared" si="202"/>
        <v>0</v>
      </c>
      <c r="AE155" s="790"/>
      <c r="AF155" s="277">
        <f t="shared" si="203"/>
        <v>0</v>
      </c>
      <c r="AG155" s="812"/>
      <c r="AH155" s="813"/>
      <c r="AI155" s="812"/>
      <c r="AJ155" s="813"/>
      <c r="AK155" s="812"/>
      <c r="AL155" s="813"/>
      <c r="AM155" s="331"/>
      <c r="AN155" s="937"/>
      <c r="AO155" s="938"/>
      <c r="AP155" s="937"/>
      <c r="AQ155" s="938"/>
      <c r="AR155" s="937"/>
      <c r="AS155" s="938"/>
      <c r="AT155" s="334"/>
      <c r="AU155" s="935"/>
      <c r="AV155" s="936"/>
      <c r="AW155" s="935"/>
      <c r="AX155" s="936"/>
      <c r="AY155" s="935"/>
      <c r="AZ155" s="936"/>
      <c r="BA155" s="335"/>
      <c r="BB155" s="939"/>
      <c r="BC155" s="940"/>
      <c r="BD155" s="939"/>
      <c r="BE155" s="940"/>
      <c r="BF155" s="939"/>
      <c r="BG155" s="940"/>
      <c r="BH155" s="336"/>
      <c r="BI155" s="311">
        <f t="shared" si="196"/>
        <v>0</v>
      </c>
      <c r="BJ155" s="311">
        <f t="shared" si="197"/>
        <v>0</v>
      </c>
      <c r="BK155" s="311">
        <f t="shared" si="198"/>
        <v>0</v>
      </c>
      <c r="BL155" s="301">
        <f t="shared" si="199"/>
        <v>0</v>
      </c>
    </row>
    <row r="156" spans="3:64" ht="15" customHeight="1">
      <c r="C156" s="71" t="s">
        <v>28</v>
      </c>
      <c r="D156" s="667"/>
      <c r="E156" s="66"/>
      <c r="F156" s="66"/>
      <c r="G156" s="66"/>
      <c r="H156" s="66"/>
      <c r="I156" s="66"/>
      <c r="J156" s="66"/>
      <c r="K156" s="66"/>
      <c r="L156" s="66"/>
      <c r="M156" s="66"/>
      <c r="N156" s="66"/>
      <c r="O156" s="597"/>
      <c r="P156" s="66"/>
      <c r="Q156" s="135"/>
      <c r="R156" s="64">
        <f t="shared" si="195"/>
        <v>1</v>
      </c>
      <c r="S156" s="820"/>
      <c r="T156" s="833"/>
      <c r="U156" s="820"/>
      <c r="V156" s="833"/>
      <c r="W156" s="820"/>
      <c r="X156" s="833"/>
      <c r="Y156" s="339"/>
      <c r="Z156" s="789">
        <f t="shared" si="200"/>
        <v>0</v>
      </c>
      <c r="AA156" s="790"/>
      <c r="AB156" s="789">
        <f t="shared" si="201"/>
        <v>0</v>
      </c>
      <c r="AC156" s="790"/>
      <c r="AD156" s="789">
        <f t="shared" si="202"/>
        <v>0</v>
      </c>
      <c r="AE156" s="790"/>
      <c r="AF156" s="277">
        <f t="shared" si="203"/>
        <v>0</v>
      </c>
      <c r="AG156" s="812"/>
      <c r="AH156" s="813"/>
      <c r="AI156" s="812"/>
      <c r="AJ156" s="813"/>
      <c r="AK156" s="812"/>
      <c r="AL156" s="813"/>
      <c r="AM156" s="331"/>
      <c r="AN156" s="937"/>
      <c r="AO156" s="938"/>
      <c r="AP156" s="937"/>
      <c r="AQ156" s="938"/>
      <c r="AR156" s="937"/>
      <c r="AS156" s="938"/>
      <c r="AT156" s="334"/>
      <c r="AU156" s="935"/>
      <c r="AV156" s="936"/>
      <c r="AW156" s="935"/>
      <c r="AX156" s="936"/>
      <c r="AY156" s="935"/>
      <c r="AZ156" s="936"/>
      <c r="BA156" s="335"/>
      <c r="BB156" s="939"/>
      <c r="BC156" s="940"/>
      <c r="BD156" s="939"/>
      <c r="BE156" s="940"/>
      <c r="BF156" s="939"/>
      <c r="BG156" s="940"/>
      <c r="BH156" s="336"/>
      <c r="BI156" s="311">
        <f t="shared" si="196"/>
        <v>0</v>
      </c>
      <c r="BJ156" s="311">
        <f t="shared" si="197"/>
        <v>0</v>
      </c>
      <c r="BK156" s="311">
        <f t="shared" si="198"/>
        <v>0</v>
      </c>
      <c r="BL156" s="301">
        <f t="shared" si="199"/>
        <v>0</v>
      </c>
    </row>
    <row r="157" spans="3:64" ht="15" customHeight="1">
      <c r="C157" s="71" t="s">
        <v>54</v>
      </c>
      <c r="D157" s="667"/>
      <c r="E157" s="66"/>
      <c r="F157" s="66"/>
      <c r="G157" s="66"/>
      <c r="H157" s="66"/>
      <c r="I157" s="66"/>
      <c r="J157" s="66"/>
      <c r="K157" s="66"/>
      <c r="L157" s="66"/>
      <c r="M157" s="66"/>
      <c r="N157" s="66"/>
      <c r="O157" s="597"/>
      <c r="P157" s="66"/>
      <c r="Q157" s="135"/>
      <c r="R157" s="64">
        <f t="shared" si="195"/>
        <v>1.1000000000000001</v>
      </c>
      <c r="S157" s="820"/>
      <c r="T157" s="833"/>
      <c r="U157" s="820"/>
      <c r="V157" s="833"/>
      <c r="W157" s="820"/>
      <c r="X157" s="833"/>
      <c r="Y157" s="339"/>
      <c r="Z157" s="789">
        <f t="shared" si="200"/>
        <v>0</v>
      </c>
      <c r="AA157" s="790"/>
      <c r="AB157" s="789">
        <f t="shared" si="201"/>
        <v>0</v>
      </c>
      <c r="AC157" s="790"/>
      <c r="AD157" s="789">
        <f t="shared" si="202"/>
        <v>0</v>
      </c>
      <c r="AE157" s="790"/>
      <c r="AF157" s="277">
        <f t="shared" si="203"/>
        <v>0</v>
      </c>
      <c r="AG157" s="812"/>
      <c r="AH157" s="813"/>
      <c r="AI157" s="812"/>
      <c r="AJ157" s="813"/>
      <c r="AK157" s="812"/>
      <c r="AL157" s="813"/>
      <c r="AM157" s="331"/>
      <c r="AN157" s="937"/>
      <c r="AO157" s="938"/>
      <c r="AP157" s="937"/>
      <c r="AQ157" s="938"/>
      <c r="AR157" s="937"/>
      <c r="AS157" s="938"/>
      <c r="AT157" s="334"/>
      <c r="AU157" s="935"/>
      <c r="AV157" s="936"/>
      <c r="AW157" s="935"/>
      <c r="AX157" s="936"/>
      <c r="AY157" s="935"/>
      <c r="AZ157" s="936"/>
      <c r="BA157" s="335"/>
      <c r="BB157" s="939"/>
      <c r="BC157" s="940"/>
      <c r="BD157" s="939"/>
      <c r="BE157" s="940"/>
      <c r="BF157" s="939"/>
      <c r="BG157" s="940"/>
      <c r="BH157" s="336"/>
      <c r="BI157" s="311">
        <f t="shared" si="196"/>
        <v>0</v>
      </c>
      <c r="BJ157" s="311">
        <f t="shared" si="197"/>
        <v>0</v>
      </c>
      <c r="BK157" s="311">
        <f t="shared" si="198"/>
        <v>0</v>
      </c>
      <c r="BL157" s="301">
        <f t="shared" si="199"/>
        <v>0</v>
      </c>
    </row>
    <row r="158" spans="3:64" ht="15" customHeight="1">
      <c r="C158" s="71" t="s">
        <v>350</v>
      </c>
      <c r="D158" s="667" t="s">
        <v>373</v>
      </c>
      <c r="E158" s="66"/>
      <c r="F158" s="66"/>
      <c r="G158" s="66"/>
      <c r="H158" s="66"/>
      <c r="I158" s="66"/>
      <c r="J158" s="66"/>
      <c r="K158" s="66"/>
      <c r="L158" s="66"/>
      <c r="M158" s="66"/>
      <c r="N158" s="66"/>
      <c r="O158" s="597"/>
      <c r="P158" s="66"/>
      <c r="Q158" s="135"/>
      <c r="R158" s="64">
        <f t="shared" si="195"/>
        <v>1.1000000000000001</v>
      </c>
      <c r="S158" s="820"/>
      <c r="T158" s="833"/>
      <c r="U158" s="820"/>
      <c r="V158" s="833"/>
      <c r="W158" s="820"/>
      <c r="X158" s="833"/>
      <c r="Y158" s="339"/>
      <c r="Z158" s="789">
        <f t="shared" si="200"/>
        <v>0</v>
      </c>
      <c r="AA158" s="790"/>
      <c r="AB158" s="789">
        <f t="shared" si="201"/>
        <v>0</v>
      </c>
      <c r="AC158" s="790"/>
      <c r="AD158" s="789">
        <f t="shared" si="202"/>
        <v>0</v>
      </c>
      <c r="AE158" s="790"/>
      <c r="AF158" s="277">
        <f t="shared" si="203"/>
        <v>0</v>
      </c>
      <c r="AG158" s="812"/>
      <c r="AH158" s="813"/>
      <c r="AI158" s="812"/>
      <c r="AJ158" s="813"/>
      <c r="AK158" s="812"/>
      <c r="AL158" s="813"/>
      <c r="AM158" s="331"/>
      <c r="AN158" s="937"/>
      <c r="AO158" s="938"/>
      <c r="AP158" s="937"/>
      <c r="AQ158" s="938"/>
      <c r="AR158" s="937"/>
      <c r="AS158" s="938"/>
      <c r="AT158" s="334"/>
      <c r="AU158" s="935"/>
      <c r="AV158" s="936"/>
      <c r="AW158" s="935"/>
      <c r="AX158" s="936"/>
      <c r="AY158" s="935"/>
      <c r="AZ158" s="936"/>
      <c r="BA158" s="335"/>
      <c r="BB158" s="939"/>
      <c r="BC158" s="940"/>
      <c r="BD158" s="939"/>
      <c r="BE158" s="940"/>
      <c r="BF158" s="939"/>
      <c r="BG158" s="940"/>
      <c r="BH158" s="336"/>
      <c r="BI158" s="311">
        <f t="shared" si="196"/>
        <v>0</v>
      </c>
      <c r="BJ158" s="311">
        <f t="shared" si="197"/>
        <v>0</v>
      </c>
      <c r="BK158" s="311">
        <f t="shared" si="198"/>
        <v>0</v>
      </c>
      <c r="BL158" s="301">
        <f t="shared" si="199"/>
        <v>0</v>
      </c>
    </row>
    <row r="159" spans="3:64" ht="15" customHeight="1">
      <c r="C159" s="71" t="s">
        <v>262</v>
      </c>
      <c r="D159" s="667"/>
      <c r="E159" s="66"/>
      <c r="F159" s="66"/>
      <c r="G159" s="66"/>
      <c r="H159" s="66"/>
      <c r="I159" s="66"/>
      <c r="J159" s="66"/>
      <c r="K159" s="66"/>
      <c r="L159" s="66"/>
      <c r="M159" s="66"/>
      <c r="N159" s="66"/>
      <c r="O159" s="597"/>
      <c r="P159" s="66"/>
      <c r="Q159" s="135"/>
      <c r="R159" s="64">
        <f t="shared" si="195"/>
        <v>1</v>
      </c>
      <c r="S159" s="820"/>
      <c r="T159" s="833"/>
      <c r="U159" s="820"/>
      <c r="V159" s="833"/>
      <c r="W159" s="820"/>
      <c r="X159" s="833"/>
      <c r="Y159" s="339"/>
      <c r="Z159" s="789">
        <f t="shared" si="200"/>
        <v>0</v>
      </c>
      <c r="AA159" s="790"/>
      <c r="AB159" s="789">
        <f t="shared" si="201"/>
        <v>0</v>
      </c>
      <c r="AC159" s="790"/>
      <c r="AD159" s="789">
        <f t="shared" si="202"/>
        <v>0</v>
      </c>
      <c r="AE159" s="790"/>
      <c r="AF159" s="277">
        <f t="shared" si="203"/>
        <v>0</v>
      </c>
      <c r="AG159" s="812"/>
      <c r="AH159" s="813"/>
      <c r="AI159" s="812"/>
      <c r="AJ159" s="813"/>
      <c r="AK159" s="812"/>
      <c r="AL159" s="813"/>
      <c r="AM159" s="331"/>
      <c r="AN159" s="937"/>
      <c r="AO159" s="938"/>
      <c r="AP159" s="937"/>
      <c r="AQ159" s="938"/>
      <c r="AR159" s="937"/>
      <c r="AS159" s="938"/>
      <c r="AT159" s="334"/>
      <c r="AU159" s="935"/>
      <c r="AV159" s="936"/>
      <c r="AW159" s="935"/>
      <c r="AX159" s="936"/>
      <c r="AY159" s="935"/>
      <c r="AZ159" s="936"/>
      <c r="BA159" s="335"/>
      <c r="BB159" s="939"/>
      <c r="BC159" s="940"/>
      <c r="BD159" s="939"/>
      <c r="BE159" s="940"/>
      <c r="BF159" s="939"/>
      <c r="BG159" s="940"/>
      <c r="BH159" s="336"/>
      <c r="BI159" s="311">
        <f t="shared" si="196"/>
        <v>0</v>
      </c>
      <c r="BJ159" s="311">
        <f t="shared" si="197"/>
        <v>0</v>
      </c>
      <c r="BK159" s="311">
        <f t="shared" si="198"/>
        <v>0</v>
      </c>
      <c r="BL159" s="301">
        <f t="shared" si="199"/>
        <v>0</v>
      </c>
    </row>
    <row r="160" spans="3:64" ht="15" customHeight="1">
      <c r="C160" s="71" t="s">
        <v>28</v>
      </c>
      <c r="D160" s="667"/>
      <c r="E160" s="66"/>
      <c r="F160" s="66"/>
      <c r="G160" s="66"/>
      <c r="H160" s="66"/>
      <c r="I160" s="66"/>
      <c r="J160" s="66"/>
      <c r="K160" s="66"/>
      <c r="L160" s="66"/>
      <c r="M160" s="66"/>
      <c r="N160" s="66"/>
      <c r="O160" s="597"/>
      <c r="P160" s="66"/>
      <c r="Q160" s="135"/>
      <c r="R160" s="64">
        <f t="shared" si="195"/>
        <v>1</v>
      </c>
      <c r="S160" s="820"/>
      <c r="T160" s="833"/>
      <c r="U160" s="820"/>
      <c r="V160" s="833"/>
      <c r="W160" s="820"/>
      <c r="X160" s="833"/>
      <c r="Y160" s="339"/>
      <c r="Z160" s="789">
        <f t="shared" si="200"/>
        <v>0</v>
      </c>
      <c r="AA160" s="790"/>
      <c r="AB160" s="789">
        <f t="shared" si="201"/>
        <v>0</v>
      </c>
      <c r="AC160" s="790"/>
      <c r="AD160" s="789">
        <f t="shared" si="202"/>
        <v>0</v>
      </c>
      <c r="AE160" s="790"/>
      <c r="AF160" s="277">
        <f t="shared" si="203"/>
        <v>0</v>
      </c>
      <c r="AG160" s="812"/>
      <c r="AH160" s="813"/>
      <c r="AI160" s="812"/>
      <c r="AJ160" s="813"/>
      <c r="AK160" s="812"/>
      <c r="AL160" s="813"/>
      <c r="AM160" s="331"/>
      <c r="AN160" s="937"/>
      <c r="AO160" s="938"/>
      <c r="AP160" s="937"/>
      <c r="AQ160" s="938"/>
      <c r="AR160" s="937"/>
      <c r="AS160" s="938"/>
      <c r="AT160" s="334"/>
      <c r="AU160" s="935"/>
      <c r="AV160" s="936"/>
      <c r="AW160" s="935"/>
      <c r="AX160" s="936"/>
      <c r="AY160" s="935"/>
      <c r="AZ160" s="936"/>
      <c r="BA160" s="335"/>
      <c r="BB160" s="939"/>
      <c r="BC160" s="940"/>
      <c r="BD160" s="939"/>
      <c r="BE160" s="940"/>
      <c r="BF160" s="939"/>
      <c r="BG160" s="940"/>
      <c r="BH160" s="336"/>
      <c r="BI160" s="311">
        <f t="shared" si="196"/>
        <v>0</v>
      </c>
      <c r="BJ160" s="311">
        <f t="shared" si="197"/>
        <v>0</v>
      </c>
      <c r="BK160" s="311">
        <f t="shared" si="198"/>
        <v>0</v>
      </c>
      <c r="BL160" s="301">
        <f t="shared" si="199"/>
        <v>0</v>
      </c>
    </row>
    <row r="161" spans="1:64" ht="15" customHeight="1">
      <c r="C161" s="71" t="s">
        <v>54</v>
      </c>
      <c r="D161" s="667"/>
      <c r="E161" s="66"/>
      <c r="F161" s="66"/>
      <c r="G161" s="66"/>
      <c r="H161" s="66"/>
      <c r="I161" s="66"/>
      <c r="J161" s="66"/>
      <c r="K161" s="66"/>
      <c r="L161" s="66"/>
      <c r="M161" s="66"/>
      <c r="N161" s="66"/>
      <c r="O161" s="597"/>
      <c r="P161" s="66"/>
      <c r="Q161" s="135"/>
      <c r="R161" s="64">
        <f t="shared" si="195"/>
        <v>1.1000000000000001</v>
      </c>
      <c r="S161" s="820"/>
      <c r="T161" s="833"/>
      <c r="U161" s="820"/>
      <c r="V161" s="833"/>
      <c r="W161" s="820"/>
      <c r="X161" s="833"/>
      <c r="Y161" s="339"/>
      <c r="Z161" s="789">
        <f t="shared" si="200"/>
        <v>0</v>
      </c>
      <c r="AA161" s="790"/>
      <c r="AB161" s="789">
        <f t="shared" si="201"/>
        <v>0</v>
      </c>
      <c r="AC161" s="790"/>
      <c r="AD161" s="789">
        <f t="shared" si="202"/>
        <v>0</v>
      </c>
      <c r="AE161" s="790"/>
      <c r="AF161" s="277">
        <f t="shared" si="203"/>
        <v>0</v>
      </c>
      <c r="AG161" s="812"/>
      <c r="AH161" s="813"/>
      <c r="AI161" s="812"/>
      <c r="AJ161" s="813"/>
      <c r="AK161" s="812"/>
      <c r="AL161" s="813"/>
      <c r="AM161" s="331"/>
      <c r="AN161" s="937"/>
      <c r="AO161" s="938"/>
      <c r="AP161" s="937"/>
      <c r="AQ161" s="938"/>
      <c r="AR161" s="937"/>
      <c r="AS161" s="938"/>
      <c r="AT161" s="334"/>
      <c r="AU161" s="935"/>
      <c r="AV161" s="936"/>
      <c r="AW161" s="935"/>
      <c r="AX161" s="936"/>
      <c r="AY161" s="935"/>
      <c r="AZ161" s="936"/>
      <c r="BA161" s="335"/>
      <c r="BB161" s="939"/>
      <c r="BC161" s="940"/>
      <c r="BD161" s="939"/>
      <c r="BE161" s="940"/>
      <c r="BF161" s="939"/>
      <c r="BG161" s="940"/>
      <c r="BH161" s="336"/>
      <c r="BI161" s="311">
        <f t="shared" si="196"/>
        <v>0</v>
      </c>
      <c r="BJ161" s="311">
        <f t="shared" si="197"/>
        <v>0</v>
      </c>
      <c r="BK161" s="311">
        <f t="shared" si="198"/>
        <v>0</v>
      </c>
      <c r="BL161" s="301">
        <f t="shared" si="199"/>
        <v>0</v>
      </c>
    </row>
    <row r="162" spans="1:64" ht="15" customHeight="1">
      <c r="C162" s="133"/>
      <c r="D162" s="64"/>
      <c r="E162" s="47"/>
      <c r="F162" s="47"/>
      <c r="G162" s="47"/>
      <c r="H162" s="47"/>
      <c r="I162" s="47"/>
      <c r="J162" s="47"/>
      <c r="K162" s="47"/>
      <c r="L162" s="47"/>
      <c r="M162" s="47"/>
      <c r="N162" s="47"/>
      <c r="O162" s="627" t="s">
        <v>183</v>
      </c>
      <c r="P162" s="628"/>
      <c r="Q162" s="628"/>
      <c r="R162" s="629"/>
      <c r="S162" s="596"/>
      <c r="T162" s="595"/>
      <c r="U162" s="596"/>
      <c r="V162" s="595"/>
      <c r="W162" s="596"/>
      <c r="X162" s="595"/>
      <c r="Y162" s="138"/>
      <c r="Z162" s="596">
        <f>SUM(Z142:Z161)</f>
        <v>0</v>
      </c>
      <c r="AA162" s="595"/>
      <c r="AB162" s="596">
        <f>SUM(AB142:AB161)</f>
        <v>0</v>
      </c>
      <c r="AC162" s="595"/>
      <c r="AD162" s="596">
        <f>SUM(AD142:AD161)</f>
        <v>0</v>
      </c>
      <c r="AE162" s="595"/>
      <c r="AF162" s="138">
        <f>SUM(Z162:AE162)</f>
        <v>0</v>
      </c>
      <c r="AG162" s="596"/>
      <c r="AH162" s="595"/>
      <c r="AI162" s="596"/>
      <c r="AJ162" s="595"/>
      <c r="AK162" s="596"/>
      <c r="AL162" s="595"/>
      <c r="AM162" s="138"/>
      <c r="AN162" s="596"/>
      <c r="AO162" s="595"/>
      <c r="AP162" s="596"/>
      <c r="AQ162" s="595"/>
      <c r="AR162" s="596"/>
      <c r="AS162" s="595"/>
      <c r="AT162" s="138"/>
      <c r="AU162" s="596"/>
      <c r="AV162" s="595"/>
      <c r="AW162" s="596"/>
      <c r="AX162" s="595"/>
      <c r="AY162" s="596"/>
      <c r="AZ162" s="595"/>
      <c r="BA162" s="138"/>
      <c r="BB162" s="596"/>
      <c r="BC162" s="595"/>
      <c r="BD162" s="596"/>
      <c r="BE162" s="595"/>
      <c r="BF162" s="596"/>
      <c r="BG162" s="595"/>
      <c r="BH162" s="138"/>
      <c r="BI162" s="312">
        <f>SUM(BI142:BI161)</f>
        <v>0</v>
      </c>
      <c r="BJ162" s="312">
        <f>SUM(BJ142:BJ161)</f>
        <v>0</v>
      </c>
      <c r="BK162" s="312">
        <f>SUM(BK142:BK161)</f>
        <v>0</v>
      </c>
      <c r="BL162" s="312">
        <f t="shared" si="199"/>
        <v>0</v>
      </c>
    </row>
    <row r="163" spans="1:64" s="91" customFormat="1" ht="15.75">
      <c r="A163" s="151">
        <v>2000</v>
      </c>
      <c r="B163" s="151"/>
      <c r="C163" s="804" t="str">
        <f>CONCATENATE(AG8," Travel")</f>
        <v>Dept #3 Request Budget Travel</v>
      </c>
      <c r="D163" s="805"/>
      <c r="E163" s="635" t="s">
        <v>461</v>
      </c>
      <c r="F163" s="635"/>
      <c r="G163" s="635"/>
      <c r="H163" s="635"/>
      <c r="I163" s="635"/>
      <c r="J163" s="635"/>
      <c r="K163" s="635"/>
      <c r="L163" s="635"/>
      <c r="M163" s="635"/>
      <c r="N163" s="635"/>
      <c r="O163" s="99"/>
      <c r="P163" s="99"/>
      <c r="Q163" s="99"/>
      <c r="R163" s="153"/>
      <c r="S163" s="159"/>
      <c r="T163" s="239"/>
      <c r="U163" s="159"/>
      <c r="V163" s="239"/>
      <c r="W163" s="159"/>
      <c r="X163" s="239"/>
      <c r="Y163" s="129"/>
      <c r="Z163" s="159"/>
      <c r="AA163" s="239"/>
      <c r="AB163" s="159"/>
      <c r="AC163" s="239"/>
      <c r="AD163" s="159"/>
      <c r="AE163" s="239"/>
      <c r="AF163" s="129"/>
      <c r="AG163" s="159"/>
      <c r="AH163" s="239"/>
      <c r="AI163" s="159"/>
      <c r="AJ163" s="239"/>
      <c r="AK163" s="159"/>
      <c r="AL163" s="239"/>
      <c r="AM163" s="129"/>
      <c r="AN163" s="159"/>
      <c r="AO163" s="239"/>
      <c r="AP163" s="159"/>
      <c r="AQ163" s="239"/>
      <c r="AR163" s="159"/>
      <c r="AS163" s="239"/>
      <c r="AT163" s="129"/>
      <c r="AU163" s="159"/>
      <c r="AV163" s="239"/>
      <c r="AW163" s="159"/>
      <c r="AX163" s="239"/>
      <c r="AY163" s="159"/>
      <c r="AZ163" s="239"/>
      <c r="BA163" s="129"/>
      <c r="BB163" s="159"/>
      <c r="BC163" s="239"/>
      <c r="BD163" s="159"/>
      <c r="BE163" s="239"/>
      <c r="BF163" s="159"/>
      <c r="BG163" s="239"/>
      <c r="BH163" s="129"/>
      <c r="BI163" s="197"/>
      <c r="BJ163" s="197"/>
      <c r="BK163" s="197"/>
      <c r="BL163" s="329"/>
    </row>
    <row r="164" spans="1:64" s="50" customFormat="1" ht="34.5" customHeight="1">
      <c r="A164" s="151"/>
      <c r="B164" s="72"/>
      <c r="C164" s="120" t="s">
        <v>53</v>
      </c>
      <c r="D164" s="73" t="s">
        <v>182</v>
      </c>
      <c r="E164" s="465" t="str">
        <f>AG9</f>
        <v>Year 1</v>
      </c>
      <c r="F164" s="465" t="str">
        <f>AI9</f>
        <v>Year 2</v>
      </c>
      <c r="G164" s="465" t="str">
        <f>AK9</f>
        <v>Year 3</v>
      </c>
      <c r="H164" s="465"/>
      <c r="I164" s="465"/>
      <c r="J164" s="77"/>
      <c r="K164" s="77"/>
      <c r="L164" s="77"/>
      <c r="M164" s="77"/>
      <c r="N164" s="77"/>
      <c r="O164" s="75" t="s">
        <v>371</v>
      </c>
      <c r="P164" s="75" t="s">
        <v>372</v>
      </c>
      <c r="Q164" s="75" t="s">
        <v>76</v>
      </c>
      <c r="R164" s="75" t="s">
        <v>352</v>
      </c>
      <c r="S164" s="159"/>
      <c r="T164" s="128"/>
      <c r="U164" s="160"/>
      <c r="V164" s="128"/>
      <c r="W164" s="160"/>
      <c r="X164" s="128"/>
      <c r="Y164" s="129"/>
      <c r="Z164" s="159"/>
      <c r="AA164" s="128"/>
      <c r="AB164" s="160"/>
      <c r="AC164" s="128"/>
      <c r="AD164" s="160"/>
      <c r="AE164" s="128"/>
      <c r="AF164" s="129"/>
      <c r="AG164" s="159"/>
      <c r="AH164" s="128"/>
      <c r="AI164" s="160"/>
      <c r="AJ164" s="128"/>
      <c r="AK164" s="160"/>
      <c r="AL164" s="128"/>
      <c r="AM164" s="129"/>
      <c r="AN164" s="159"/>
      <c r="AO164" s="128"/>
      <c r="AP164" s="160"/>
      <c r="AQ164" s="128"/>
      <c r="AR164" s="160"/>
      <c r="AS164" s="128"/>
      <c r="AT164" s="129"/>
      <c r="AU164" s="159"/>
      <c r="AV164" s="128"/>
      <c r="AW164" s="160"/>
      <c r="AX164" s="128"/>
      <c r="AY164" s="160"/>
      <c r="AZ164" s="128"/>
      <c r="BA164" s="129"/>
      <c r="BB164" s="159"/>
      <c r="BC164" s="128"/>
      <c r="BD164" s="160"/>
      <c r="BE164" s="128"/>
      <c r="BF164" s="160"/>
      <c r="BG164" s="128"/>
      <c r="BH164" s="129"/>
      <c r="BI164" s="271"/>
      <c r="BJ164" s="271"/>
      <c r="BK164" s="271"/>
      <c r="BL164" s="271"/>
    </row>
    <row r="165" spans="1:64" s="50" customFormat="1" ht="15" customHeight="1">
      <c r="A165" s="72"/>
      <c r="B165" s="72"/>
      <c r="C165" s="71" t="s">
        <v>350</v>
      </c>
      <c r="D165" s="667" t="s">
        <v>373</v>
      </c>
      <c r="E165" s="66"/>
      <c r="F165" s="66"/>
      <c r="G165" s="66"/>
      <c r="H165" s="66"/>
      <c r="I165" s="66"/>
      <c r="J165" s="66"/>
      <c r="K165" s="66"/>
      <c r="L165" s="66"/>
      <c r="M165" s="66"/>
      <c r="N165" s="66"/>
      <c r="O165" s="597"/>
      <c r="P165" s="66"/>
      <c r="Q165" s="135"/>
      <c r="R165" s="64">
        <f t="shared" ref="R165:R184" si="204">VLOOKUP(C165,TravelIncrease,2,0)</f>
        <v>1.1000000000000001</v>
      </c>
      <c r="S165" s="820"/>
      <c r="T165" s="833"/>
      <c r="U165" s="820"/>
      <c r="V165" s="833"/>
      <c r="W165" s="820"/>
      <c r="X165" s="833"/>
      <c r="Y165" s="339"/>
      <c r="Z165" s="787"/>
      <c r="AA165" s="788"/>
      <c r="AB165" s="787"/>
      <c r="AC165" s="788"/>
      <c r="AD165" s="787"/>
      <c r="AE165" s="788"/>
      <c r="AF165" s="330"/>
      <c r="AG165" s="779">
        <f>$E165*$P165*$Q165</f>
        <v>0</v>
      </c>
      <c r="AH165" s="780"/>
      <c r="AI165" s="779">
        <f>$F165*$P165*$Q165*$R165</f>
        <v>0</v>
      </c>
      <c r="AJ165" s="780"/>
      <c r="AK165" s="779">
        <f t="shared" ref="AK165:AK184" si="205">$G165*$P165*Q165*($R165^2)</f>
        <v>0</v>
      </c>
      <c r="AL165" s="780"/>
      <c r="AM165" s="280">
        <f>SUM(AG165+AI165+AK165)</f>
        <v>0</v>
      </c>
      <c r="AN165" s="937"/>
      <c r="AO165" s="938"/>
      <c r="AP165" s="937"/>
      <c r="AQ165" s="938"/>
      <c r="AR165" s="937"/>
      <c r="AS165" s="938"/>
      <c r="AT165" s="334"/>
      <c r="AU165" s="935"/>
      <c r="AV165" s="936"/>
      <c r="AW165" s="935"/>
      <c r="AX165" s="936"/>
      <c r="AY165" s="935"/>
      <c r="AZ165" s="936"/>
      <c r="BA165" s="335"/>
      <c r="BB165" s="939"/>
      <c r="BC165" s="940"/>
      <c r="BD165" s="939"/>
      <c r="BE165" s="940"/>
      <c r="BF165" s="939"/>
      <c r="BG165" s="940"/>
      <c r="BH165" s="336"/>
      <c r="BI165" s="311">
        <f t="shared" ref="BI165:BI184" si="206">AG165</f>
        <v>0</v>
      </c>
      <c r="BJ165" s="311">
        <f t="shared" ref="BJ165:BJ184" si="207">AI165</f>
        <v>0</v>
      </c>
      <c r="BK165" s="311">
        <f t="shared" ref="BK165:BK184" si="208">AK165</f>
        <v>0</v>
      </c>
      <c r="BL165" s="301">
        <f t="shared" ref="BL165:BL185" si="209">SUM(BI165:BK165)</f>
        <v>0</v>
      </c>
    </row>
    <row r="166" spans="1:64" s="50" customFormat="1" ht="15" customHeight="1">
      <c r="A166" s="72"/>
      <c r="B166" s="72"/>
      <c r="C166" s="71" t="s">
        <v>262</v>
      </c>
      <c r="D166" s="667"/>
      <c r="E166" s="66"/>
      <c r="F166" s="66"/>
      <c r="G166" s="66"/>
      <c r="H166" s="66"/>
      <c r="I166" s="66"/>
      <c r="J166" s="66"/>
      <c r="K166" s="66"/>
      <c r="L166" s="66"/>
      <c r="M166" s="66"/>
      <c r="N166" s="66"/>
      <c r="O166" s="597"/>
      <c r="P166" s="66"/>
      <c r="Q166" s="135"/>
      <c r="R166" s="64">
        <f t="shared" si="204"/>
        <v>1</v>
      </c>
      <c r="S166" s="820"/>
      <c r="T166" s="833"/>
      <c r="U166" s="820"/>
      <c r="V166" s="833"/>
      <c r="W166" s="820"/>
      <c r="X166" s="833"/>
      <c r="Y166" s="339"/>
      <c r="Z166" s="787"/>
      <c r="AA166" s="788"/>
      <c r="AB166" s="787"/>
      <c r="AC166" s="788"/>
      <c r="AD166" s="787"/>
      <c r="AE166" s="788"/>
      <c r="AF166" s="330"/>
      <c r="AG166" s="779">
        <f t="shared" ref="AG166:AG184" si="210">$E166*$P166*$Q166</f>
        <v>0</v>
      </c>
      <c r="AH166" s="780"/>
      <c r="AI166" s="779">
        <f t="shared" ref="AI166:AI184" si="211">$F166*$P166*$Q166*$R166</f>
        <v>0</v>
      </c>
      <c r="AJ166" s="780"/>
      <c r="AK166" s="779">
        <f t="shared" si="205"/>
        <v>0</v>
      </c>
      <c r="AL166" s="780"/>
      <c r="AM166" s="280">
        <f t="shared" ref="AM166:AM184" si="212">SUM(AG166+AI166+AK166)</f>
        <v>0</v>
      </c>
      <c r="AN166" s="937"/>
      <c r="AO166" s="938"/>
      <c r="AP166" s="937"/>
      <c r="AQ166" s="938"/>
      <c r="AR166" s="937"/>
      <c r="AS166" s="938"/>
      <c r="AT166" s="334"/>
      <c r="AU166" s="935"/>
      <c r="AV166" s="936"/>
      <c r="AW166" s="935"/>
      <c r="AX166" s="936"/>
      <c r="AY166" s="935"/>
      <c r="AZ166" s="936"/>
      <c r="BA166" s="335"/>
      <c r="BB166" s="939"/>
      <c r="BC166" s="940"/>
      <c r="BD166" s="939"/>
      <c r="BE166" s="940"/>
      <c r="BF166" s="939"/>
      <c r="BG166" s="940"/>
      <c r="BH166" s="336"/>
      <c r="BI166" s="311">
        <f t="shared" si="206"/>
        <v>0</v>
      </c>
      <c r="BJ166" s="311">
        <f t="shared" si="207"/>
        <v>0</v>
      </c>
      <c r="BK166" s="311">
        <f t="shared" si="208"/>
        <v>0</v>
      </c>
      <c r="BL166" s="301">
        <f t="shared" si="209"/>
        <v>0</v>
      </c>
    </row>
    <row r="167" spans="1:64" s="50" customFormat="1" ht="15" customHeight="1">
      <c r="A167" s="72"/>
      <c r="B167" s="72"/>
      <c r="C167" s="71" t="s">
        <v>28</v>
      </c>
      <c r="D167" s="667"/>
      <c r="E167" s="66"/>
      <c r="F167" s="66"/>
      <c r="G167" s="66"/>
      <c r="H167" s="66"/>
      <c r="I167" s="66"/>
      <c r="J167" s="66"/>
      <c r="K167" s="66"/>
      <c r="L167" s="66"/>
      <c r="M167" s="66"/>
      <c r="N167" s="66"/>
      <c r="O167" s="597"/>
      <c r="P167" s="66"/>
      <c r="Q167" s="135"/>
      <c r="R167" s="64">
        <f t="shared" si="204"/>
        <v>1</v>
      </c>
      <c r="S167" s="820"/>
      <c r="T167" s="833"/>
      <c r="U167" s="820"/>
      <c r="V167" s="833"/>
      <c r="W167" s="820"/>
      <c r="X167" s="833"/>
      <c r="Y167" s="339"/>
      <c r="Z167" s="787"/>
      <c r="AA167" s="788"/>
      <c r="AB167" s="787"/>
      <c r="AC167" s="788"/>
      <c r="AD167" s="787"/>
      <c r="AE167" s="788"/>
      <c r="AF167" s="330"/>
      <c r="AG167" s="779">
        <f t="shared" si="210"/>
        <v>0</v>
      </c>
      <c r="AH167" s="780"/>
      <c r="AI167" s="779">
        <f t="shared" si="211"/>
        <v>0</v>
      </c>
      <c r="AJ167" s="780"/>
      <c r="AK167" s="779">
        <f t="shared" si="205"/>
        <v>0</v>
      </c>
      <c r="AL167" s="780"/>
      <c r="AM167" s="280">
        <f t="shared" si="212"/>
        <v>0</v>
      </c>
      <c r="AN167" s="937"/>
      <c r="AO167" s="938"/>
      <c r="AP167" s="937"/>
      <c r="AQ167" s="938"/>
      <c r="AR167" s="937"/>
      <c r="AS167" s="938"/>
      <c r="AT167" s="334"/>
      <c r="AU167" s="935"/>
      <c r="AV167" s="936"/>
      <c r="AW167" s="935"/>
      <c r="AX167" s="936"/>
      <c r="AY167" s="935"/>
      <c r="AZ167" s="936"/>
      <c r="BA167" s="335"/>
      <c r="BB167" s="939"/>
      <c r="BC167" s="940"/>
      <c r="BD167" s="939"/>
      <c r="BE167" s="940"/>
      <c r="BF167" s="939"/>
      <c r="BG167" s="940"/>
      <c r="BH167" s="336"/>
      <c r="BI167" s="311">
        <f t="shared" si="206"/>
        <v>0</v>
      </c>
      <c r="BJ167" s="311">
        <f t="shared" si="207"/>
        <v>0</v>
      </c>
      <c r="BK167" s="311">
        <f t="shared" si="208"/>
        <v>0</v>
      </c>
      <c r="BL167" s="301">
        <f t="shared" si="209"/>
        <v>0</v>
      </c>
    </row>
    <row r="168" spans="1:64" s="50" customFormat="1" ht="15" customHeight="1">
      <c r="A168" s="72"/>
      <c r="B168" s="72"/>
      <c r="C168" s="71" t="s">
        <v>54</v>
      </c>
      <c r="D168" s="667"/>
      <c r="E168" s="66"/>
      <c r="F168" s="66"/>
      <c r="G168" s="66"/>
      <c r="H168" s="66"/>
      <c r="I168" s="66"/>
      <c r="J168" s="66"/>
      <c r="K168" s="66"/>
      <c r="L168" s="66"/>
      <c r="M168" s="66"/>
      <c r="N168" s="66"/>
      <c r="O168" s="597"/>
      <c r="P168" s="66"/>
      <c r="Q168" s="135"/>
      <c r="R168" s="64">
        <f t="shared" si="204"/>
        <v>1.1000000000000001</v>
      </c>
      <c r="S168" s="820"/>
      <c r="T168" s="833"/>
      <c r="U168" s="820"/>
      <c r="V168" s="833"/>
      <c r="W168" s="820"/>
      <c r="X168" s="833"/>
      <c r="Y168" s="339"/>
      <c r="Z168" s="787"/>
      <c r="AA168" s="788"/>
      <c r="AB168" s="787"/>
      <c r="AC168" s="788"/>
      <c r="AD168" s="787"/>
      <c r="AE168" s="788"/>
      <c r="AF168" s="330"/>
      <c r="AG168" s="779">
        <f t="shared" si="210"/>
        <v>0</v>
      </c>
      <c r="AH168" s="780"/>
      <c r="AI168" s="779">
        <f t="shared" si="211"/>
        <v>0</v>
      </c>
      <c r="AJ168" s="780"/>
      <c r="AK168" s="779">
        <f t="shared" si="205"/>
        <v>0</v>
      </c>
      <c r="AL168" s="780"/>
      <c r="AM168" s="280">
        <f t="shared" si="212"/>
        <v>0</v>
      </c>
      <c r="AN168" s="937"/>
      <c r="AO168" s="938"/>
      <c r="AP168" s="937"/>
      <c r="AQ168" s="938"/>
      <c r="AR168" s="937"/>
      <c r="AS168" s="938"/>
      <c r="AT168" s="334"/>
      <c r="AU168" s="935"/>
      <c r="AV168" s="936"/>
      <c r="AW168" s="935"/>
      <c r="AX168" s="936"/>
      <c r="AY168" s="935"/>
      <c r="AZ168" s="936"/>
      <c r="BA168" s="335"/>
      <c r="BB168" s="939"/>
      <c r="BC168" s="940"/>
      <c r="BD168" s="939"/>
      <c r="BE168" s="940"/>
      <c r="BF168" s="939"/>
      <c r="BG168" s="940"/>
      <c r="BH168" s="336"/>
      <c r="BI168" s="311">
        <f t="shared" si="206"/>
        <v>0</v>
      </c>
      <c r="BJ168" s="311">
        <f t="shared" si="207"/>
        <v>0</v>
      </c>
      <c r="BK168" s="311">
        <f t="shared" si="208"/>
        <v>0</v>
      </c>
      <c r="BL168" s="301">
        <f t="shared" si="209"/>
        <v>0</v>
      </c>
    </row>
    <row r="169" spans="1:64" s="50" customFormat="1" ht="15" customHeight="1">
      <c r="A169" s="72"/>
      <c r="B169" s="72"/>
      <c r="C169" s="71" t="s">
        <v>350</v>
      </c>
      <c r="D169" s="667" t="s">
        <v>373</v>
      </c>
      <c r="E169" s="66"/>
      <c r="F169" s="66"/>
      <c r="G169" s="66"/>
      <c r="H169" s="66"/>
      <c r="I169" s="66"/>
      <c r="J169" s="66"/>
      <c r="K169" s="66"/>
      <c r="L169" s="66"/>
      <c r="M169" s="66"/>
      <c r="N169" s="66"/>
      <c r="O169" s="597"/>
      <c r="P169" s="66"/>
      <c r="Q169" s="135"/>
      <c r="R169" s="64">
        <f t="shared" si="204"/>
        <v>1.1000000000000001</v>
      </c>
      <c r="S169" s="820"/>
      <c r="T169" s="833"/>
      <c r="U169" s="820"/>
      <c r="V169" s="833"/>
      <c r="W169" s="820"/>
      <c r="X169" s="833"/>
      <c r="Y169" s="339"/>
      <c r="Z169" s="787"/>
      <c r="AA169" s="788"/>
      <c r="AB169" s="787"/>
      <c r="AC169" s="788"/>
      <c r="AD169" s="787"/>
      <c r="AE169" s="788"/>
      <c r="AF169" s="330"/>
      <c r="AG169" s="779">
        <f t="shared" si="210"/>
        <v>0</v>
      </c>
      <c r="AH169" s="780"/>
      <c r="AI169" s="779">
        <f t="shared" si="211"/>
        <v>0</v>
      </c>
      <c r="AJ169" s="780"/>
      <c r="AK169" s="779">
        <f t="shared" si="205"/>
        <v>0</v>
      </c>
      <c r="AL169" s="780"/>
      <c r="AM169" s="280">
        <f t="shared" si="212"/>
        <v>0</v>
      </c>
      <c r="AN169" s="937"/>
      <c r="AO169" s="938"/>
      <c r="AP169" s="937"/>
      <c r="AQ169" s="938"/>
      <c r="AR169" s="937"/>
      <c r="AS169" s="938"/>
      <c r="AT169" s="334"/>
      <c r="AU169" s="935"/>
      <c r="AV169" s="936"/>
      <c r="AW169" s="935"/>
      <c r="AX169" s="936"/>
      <c r="AY169" s="935"/>
      <c r="AZ169" s="936"/>
      <c r="BA169" s="335"/>
      <c r="BB169" s="939"/>
      <c r="BC169" s="940"/>
      <c r="BD169" s="939"/>
      <c r="BE169" s="940"/>
      <c r="BF169" s="939"/>
      <c r="BG169" s="940"/>
      <c r="BH169" s="336"/>
      <c r="BI169" s="311">
        <f t="shared" si="206"/>
        <v>0</v>
      </c>
      <c r="BJ169" s="311">
        <f t="shared" si="207"/>
        <v>0</v>
      </c>
      <c r="BK169" s="311">
        <f t="shared" si="208"/>
        <v>0</v>
      </c>
      <c r="BL169" s="301">
        <f t="shared" si="209"/>
        <v>0</v>
      </c>
    </row>
    <row r="170" spans="1:64" s="50" customFormat="1" ht="15" customHeight="1">
      <c r="A170" s="72"/>
      <c r="B170" s="72"/>
      <c r="C170" s="71" t="s">
        <v>262</v>
      </c>
      <c r="D170" s="667"/>
      <c r="E170" s="66"/>
      <c r="F170" s="66"/>
      <c r="G170" s="66"/>
      <c r="H170" s="66"/>
      <c r="I170" s="66"/>
      <c r="J170" s="66"/>
      <c r="K170" s="66"/>
      <c r="L170" s="66"/>
      <c r="M170" s="66"/>
      <c r="N170" s="66"/>
      <c r="O170" s="597"/>
      <c r="P170" s="66"/>
      <c r="Q170" s="135"/>
      <c r="R170" s="64">
        <f t="shared" si="204"/>
        <v>1</v>
      </c>
      <c r="S170" s="820"/>
      <c r="T170" s="833"/>
      <c r="U170" s="820"/>
      <c r="V170" s="833"/>
      <c r="W170" s="820"/>
      <c r="X170" s="833"/>
      <c r="Y170" s="339"/>
      <c r="Z170" s="787"/>
      <c r="AA170" s="788"/>
      <c r="AB170" s="787"/>
      <c r="AC170" s="788"/>
      <c r="AD170" s="787"/>
      <c r="AE170" s="788"/>
      <c r="AF170" s="330"/>
      <c r="AG170" s="779">
        <f t="shared" si="210"/>
        <v>0</v>
      </c>
      <c r="AH170" s="780"/>
      <c r="AI170" s="779">
        <f t="shared" si="211"/>
        <v>0</v>
      </c>
      <c r="AJ170" s="780"/>
      <c r="AK170" s="779">
        <f t="shared" si="205"/>
        <v>0</v>
      </c>
      <c r="AL170" s="780"/>
      <c r="AM170" s="280">
        <f t="shared" si="212"/>
        <v>0</v>
      </c>
      <c r="AN170" s="937"/>
      <c r="AO170" s="938"/>
      <c r="AP170" s="937"/>
      <c r="AQ170" s="938"/>
      <c r="AR170" s="937"/>
      <c r="AS170" s="938"/>
      <c r="AT170" s="334"/>
      <c r="AU170" s="935"/>
      <c r="AV170" s="936"/>
      <c r="AW170" s="935"/>
      <c r="AX170" s="936"/>
      <c r="AY170" s="935"/>
      <c r="AZ170" s="936"/>
      <c r="BA170" s="335"/>
      <c r="BB170" s="939"/>
      <c r="BC170" s="940"/>
      <c r="BD170" s="939"/>
      <c r="BE170" s="940"/>
      <c r="BF170" s="939"/>
      <c r="BG170" s="940"/>
      <c r="BH170" s="336"/>
      <c r="BI170" s="311">
        <f t="shared" si="206"/>
        <v>0</v>
      </c>
      <c r="BJ170" s="311">
        <f t="shared" si="207"/>
        <v>0</v>
      </c>
      <c r="BK170" s="311">
        <f t="shared" si="208"/>
        <v>0</v>
      </c>
      <c r="BL170" s="301">
        <f t="shared" si="209"/>
        <v>0</v>
      </c>
    </row>
    <row r="171" spans="1:64" s="50" customFormat="1" ht="15" customHeight="1">
      <c r="A171" s="72"/>
      <c r="B171" s="72"/>
      <c r="C171" s="71" t="s">
        <v>28</v>
      </c>
      <c r="D171" s="667"/>
      <c r="E171" s="66"/>
      <c r="F171" s="66"/>
      <c r="G171" s="66"/>
      <c r="H171" s="66"/>
      <c r="I171" s="66"/>
      <c r="J171" s="66"/>
      <c r="K171" s="66"/>
      <c r="L171" s="66"/>
      <c r="M171" s="66"/>
      <c r="N171" s="66"/>
      <c r="O171" s="597"/>
      <c r="P171" s="66"/>
      <c r="Q171" s="135"/>
      <c r="R171" s="64">
        <f t="shared" si="204"/>
        <v>1</v>
      </c>
      <c r="S171" s="820"/>
      <c r="T171" s="833"/>
      <c r="U171" s="820"/>
      <c r="V171" s="833"/>
      <c r="W171" s="820"/>
      <c r="X171" s="833"/>
      <c r="Y171" s="339"/>
      <c r="Z171" s="787"/>
      <c r="AA171" s="788"/>
      <c r="AB171" s="787"/>
      <c r="AC171" s="788"/>
      <c r="AD171" s="787"/>
      <c r="AE171" s="788"/>
      <c r="AF171" s="330"/>
      <c r="AG171" s="779">
        <f t="shared" si="210"/>
        <v>0</v>
      </c>
      <c r="AH171" s="780"/>
      <c r="AI171" s="779">
        <f t="shared" si="211"/>
        <v>0</v>
      </c>
      <c r="AJ171" s="780"/>
      <c r="AK171" s="779">
        <f t="shared" si="205"/>
        <v>0</v>
      </c>
      <c r="AL171" s="780"/>
      <c r="AM171" s="280">
        <f t="shared" si="212"/>
        <v>0</v>
      </c>
      <c r="AN171" s="937"/>
      <c r="AO171" s="938"/>
      <c r="AP171" s="937"/>
      <c r="AQ171" s="938"/>
      <c r="AR171" s="937"/>
      <c r="AS171" s="938"/>
      <c r="AT171" s="334"/>
      <c r="AU171" s="935"/>
      <c r="AV171" s="936"/>
      <c r="AW171" s="935"/>
      <c r="AX171" s="936"/>
      <c r="AY171" s="935"/>
      <c r="AZ171" s="936"/>
      <c r="BA171" s="335"/>
      <c r="BB171" s="939"/>
      <c r="BC171" s="940"/>
      <c r="BD171" s="939"/>
      <c r="BE171" s="940"/>
      <c r="BF171" s="939"/>
      <c r="BG171" s="940"/>
      <c r="BH171" s="336"/>
      <c r="BI171" s="311">
        <f t="shared" si="206"/>
        <v>0</v>
      </c>
      <c r="BJ171" s="311">
        <f t="shared" si="207"/>
        <v>0</v>
      </c>
      <c r="BK171" s="311">
        <f t="shared" si="208"/>
        <v>0</v>
      </c>
      <c r="BL171" s="301">
        <f t="shared" si="209"/>
        <v>0</v>
      </c>
    </row>
    <row r="172" spans="1:64" s="50" customFormat="1" ht="15" customHeight="1">
      <c r="A172" s="72"/>
      <c r="B172" s="72"/>
      <c r="C172" s="71" t="s">
        <v>54</v>
      </c>
      <c r="D172" s="667"/>
      <c r="E172" s="66"/>
      <c r="F172" s="66"/>
      <c r="G172" s="66"/>
      <c r="H172" s="66"/>
      <c r="I172" s="66"/>
      <c r="J172" s="66"/>
      <c r="K172" s="66"/>
      <c r="L172" s="66"/>
      <c r="M172" s="66"/>
      <c r="N172" s="66"/>
      <c r="O172" s="597"/>
      <c r="P172" s="66"/>
      <c r="Q172" s="135"/>
      <c r="R172" s="64">
        <f t="shared" si="204"/>
        <v>1.1000000000000001</v>
      </c>
      <c r="S172" s="820"/>
      <c r="T172" s="833"/>
      <c r="U172" s="820"/>
      <c r="V172" s="833"/>
      <c r="W172" s="820"/>
      <c r="X172" s="833"/>
      <c r="Y172" s="339"/>
      <c r="Z172" s="787"/>
      <c r="AA172" s="788"/>
      <c r="AB172" s="787"/>
      <c r="AC172" s="788"/>
      <c r="AD172" s="787"/>
      <c r="AE172" s="788"/>
      <c r="AF172" s="330"/>
      <c r="AG172" s="779">
        <f t="shared" si="210"/>
        <v>0</v>
      </c>
      <c r="AH172" s="780"/>
      <c r="AI172" s="779">
        <f t="shared" si="211"/>
        <v>0</v>
      </c>
      <c r="AJ172" s="780"/>
      <c r="AK172" s="779">
        <f t="shared" si="205"/>
        <v>0</v>
      </c>
      <c r="AL172" s="780"/>
      <c r="AM172" s="280">
        <f t="shared" si="212"/>
        <v>0</v>
      </c>
      <c r="AN172" s="937"/>
      <c r="AO172" s="938"/>
      <c r="AP172" s="937"/>
      <c r="AQ172" s="938"/>
      <c r="AR172" s="937"/>
      <c r="AS172" s="938"/>
      <c r="AT172" s="334"/>
      <c r="AU172" s="935"/>
      <c r="AV172" s="936"/>
      <c r="AW172" s="935"/>
      <c r="AX172" s="936"/>
      <c r="AY172" s="935"/>
      <c r="AZ172" s="936"/>
      <c r="BA172" s="335"/>
      <c r="BB172" s="939"/>
      <c r="BC172" s="940"/>
      <c r="BD172" s="939"/>
      <c r="BE172" s="940"/>
      <c r="BF172" s="939"/>
      <c r="BG172" s="940"/>
      <c r="BH172" s="336"/>
      <c r="BI172" s="311">
        <f t="shared" si="206"/>
        <v>0</v>
      </c>
      <c r="BJ172" s="311">
        <f t="shared" si="207"/>
        <v>0</v>
      </c>
      <c r="BK172" s="311">
        <f t="shared" si="208"/>
        <v>0</v>
      </c>
      <c r="BL172" s="301">
        <f t="shared" si="209"/>
        <v>0</v>
      </c>
    </row>
    <row r="173" spans="1:64" s="50" customFormat="1" ht="15" customHeight="1">
      <c r="A173" s="72"/>
      <c r="B173" s="72"/>
      <c r="C173" s="71" t="s">
        <v>350</v>
      </c>
      <c r="D173" s="667" t="s">
        <v>373</v>
      </c>
      <c r="E173" s="66"/>
      <c r="F173" s="66"/>
      <c r="G173" s="66"/>
      <c r="H173" s="66"/>
      <c r="I173" s="66"/>
      <c r="J173" s="66"/>
      <c r="K173" s="66"/>
      <c r="L173" s="66"/>
      <c r="M173" s="66"/>
      <c r="N173" s="66"/>
      <c r="O173" s="597"/>
      <c r="P173" s="66"/>
      <c r="Q173" s="135"/>
      <c r="R173" s="64">
        <f t="shared" si="204"/>
        <v>1.1000000000000001</v>
      </c>
      <c r="S173" s="820"/>
      <c r="T173" s="833"/>
      <c r="U173" s="820"/>
      <c r="V173" s="833"/>
      <c r="W173" s="820"/>
      <c r="X173" s="833"/>
      <c r="Y173" s="339"/>
      <c r="Z173" s="787"/>
      <c r="AA173" s="788"/>
      <c r="AB173" s="787"/>
      <c r="AC173" s="788"/>
      <c r="AD173" s="787"/>
      <c r="AE173" s="788"/>
      <c r="AF173" s="330"/>
      <c r="AG173" s="779">
        <f t="shared" si="210"/>
        <v>0</v>
      </c>
      <c r="AH173" s="780"/>
      <c r="AI173" s="779">
        <f t="shared" si="211"/>
        <v>0</v>
      </c>
      <c r="AJ173" s="780"/>
      <c r="AK173" s="779">
        <f t="shared" si="205"/>
        <v>0</v>
      </c>
      <c r="AL173" s="780"/>
      <c r="AM173" s="280">
        <f t="shared" si="212"/>
        <v>0</v>
      </c>
      <c r="AN173" s="937"/>
      <c r="AO173" s="938"/>
      <c r="AP173" s="937"/>
      <c r="AQ173" s="938"/>
      <c r="AR173" s="937"/>
      <c r="AS173" s="938"/>
      <c r="AT173" s="334"/>
      <c r="AU173" s="935"/>
      <c r="AV173" s="936"/>
      <c r="AW173" s="935"/>
      <c r="AX173" s="936"/>
      <c r="AY173" s="935"/>
      <c r="AZ173" s="936"/>
      <c r="BA173" s="335"/>
      <c r="BB173" s="939"/>
      <c r="BC173" s="940"/>
      <c r="BD173" s="939"/>
      <c r="BE173" s="940"/>
      <c r="BF173" s="939"/>
      <c r="BG173" s="940"/>
      <c r="BH173" s="336"/>
      <c r="BI173" s="311">
        <f t="shared" si="206"/>
        <v>0</v>
      </c>
      <c r="BJ173" s="311">
        <f t="shared" si="207"/>
        <v>0</v>
      </c>
      <c r="BK173" s="311">
        <f t="shared" si="208"/>
        <v>0</v>
      </c>
      <c r="BL173" s="301">
        <f t="shared" si="209"/>
        <v>0</v>
      </c>
    </row>
    <row r="174" spans="1:64" s="50" customFormat="1" ht="15" customHeight="1">
      <c r="A174" s="72"/>
      <c r="B174" s="72"/>
      <c r="C174" s="71" t="s">
        <v>262</v>
      </c>
      <c r="D174" s="667"/>
      <c r="E174" s="66"/>
      <c r="F174" s="66"/>
      <c r="G174" s="66"/>
      <c r="H174" s="66"/>
      <c r="I174" s="66"/>
      <c r="J174" s="66"/>
      <c r="K174" s="66"/>
      <c r="L174" s="66"/>
      <c r="M174" s="66"/>
      <c r="N174" s="66"/>
      <c r="O174" s="597"/>
      <c r="P174" s="66"/>
      <c r="Q174" s="135"/>
      <c r="R174" s="64">
        <f t="shared" si="204"/>
        <v>1</v>
      </c>
      <c r="S174" s="820"/>
      <c r="T174" s="833"/>
      <c r="U174" s="820"/>
      <c r="V174" s="833"/>
      <c r="W174" s="820"/>
      <c r="X174" s="833"/>
      <c r="Y174" s="339"/>
      <c r="Z174" s="787"/>
      <c r="AA174" s="788"/>
      <c r="AB174" s="787"/>
      <c r="AC174" s="788"/>
      <c r="AD174" s="787"/>
      <c r="AE174" s="788"/>
      <c r="AF174" s="330"/>
      <c r="AG174" s="779">
        <f t="shared" si="210"/>
        <v>0</v>
      </c>
      <c r="AH174" s="780"/>
      <c r="AI174" s="779">
        <f t="shared" si="211"/>
        <v>0</v>
      </c>
      <c r="AJ174" s="780"/>
      <c r="AK174" s="779">
        <f t="shared" si="205"/>
        <v>0</v>
      </c>
      <c r="AL174" s="780"/>
      <c r="AM174" s="280">
        <f t="shared" si="212"/>
        <v>0</v>
      </c>
      <c r="AN174" s="937"/>
      <c r="AO174" s="938"/>
      <c r="AP174" s="937"/>
      <c r="AQ174" s="938"/>
      <c r="AR174" s="937"/>
      <c r="AS174" s="938"/>
      <c r="AT174" s="334"/>
      <c r="AU174" s="935"/>
      <c r="AV174" s="936"/>
      <c r="AW174" s="935"/>
      <c r="AX174" s="936"/>
      <c r="AY174" s="935"/>
      <c r="AZ174" s="936"/>
      <c r="BA174" s="335"/>
      <c r="BB174" s="939"/>
      <c r="BC174" s="940"/>
      <c r="BD174" s="939"/>
      <c r="BE174" s="940"/>
      <c r="BF174" s="939"/>
      <c r="BG174" s="940"/>
      <c r="BH174" s="336"/>
      <c r="BI174" s="311">
        <f t="shared" si="206"/>
        <v>0</v>
      </c>
      <c r="BJ174" s="311">
        <f t="shared" si="207"/>
        <v>0</v>
      </c>
      <c r="BK174" s="311">
        <f t="shared" si="208"/>
        <v>0</v>
      </c>
      <c r="BL174" s="301">
        <f t="shared" si="209"/>
        <v>0</v>
      </c>
    </row>
    <row r="175" spans="1:64" s="50" customFormat="1" ht="15" customHeight="1">
      <c r="A175" s="72"/>
      <c r="B175" s="72"/>
      <c r="C175" s="71" t="s">
        <v>28</v>
      </c>
      <c r="D175" s="667"/>
      <c r="E175" s="66"/>
      <c r="F175" s="66"/>
      <c r="G175" s="66"/>
      <c r="H175" s="66"/>
      <c r="I175" s="66"/>
      <c r="J175" s="66"/>
      <c r="K175" s="66"/>
      <c r="L175" s="66"/>
      <c r="M175" s="66"/>
      <c r="N175" s="66"/>
      <c r="O175" s="597"/>
      <c r="P175" s="66"/>
      <c r="Q175" s="135"/>
      <c r="R175" s="64">
        <f t="shared" si="204"/>
        <v>1</v>
      </c>
      <c r="S175" s="820"/>
      <c r="T175" s="833"/>
      <c r="U175" s="820"/>
      <c r="V175" s="833"/>
      <c r="W175" s="820"/>
      <c r="X175" s="833"/>
      <c r="Y175" s="339"/>
      <c r="Z175" s="787"/>
      <c r="AA175" s="788"/>
      <c r="AB175" s="787"/>
      <c r="AC175" s="788"/>
      <c r="AD175" s="787"/>
      <c r="AE175" s="788"/>
      <c r="AF175" s="330"/>
      <c r="AG175" s="779">
        <f t="shared" si="210"/>
        <v>0</v>
      </c>
      <c r="AH175" s="780"/>
      <c r="AI175" s="779">
        <f t="shared" si="211"/>
        <v>0</v>
      </c>
      <c r="AJ175" s="780"/>
      <c r="AK175" s="779">
        <f t="shared" si="205"/>
        <v>0</v>
      </c>
      <c r="AL175" s="780"/>
      <c r="AM175" s="280">
        <f t="shared" si="212"/>
        <v>0</v>
      </c>
      <c r="AN175" s="937"/>
      <c r="AO175" s="938"/>
      <c r="AP175" s="937"/>
      <c r="AQ175" s="938"/>
      <c r="AR175" s="937"/>
      <c r="AS175" s="938"/>
      <c r="AT175" s="334"/>
      <c r="AU175" s="935"/>
      <c r="AV175" s="936"/>
      <c r="AW175" s="935"/>
      <c r="AX175" s="936"/>
      <c r="AY175" s="935"/>
      <c r="AZ175" s="936"/>
      <c r="BA175" s="335"/>
      <c r="BB175" s="939"/>
      <c r="BC175" s="940"/>
      <c r="BD175" s="939"/>
      <c r="BE175" s="940"/>
      <c r="BF175" s="939"/>
      <c r="BG175" s="940"/>
      <c r="BH175" s="336"/>
      <c r="BI175" s="311">
        <f t="shared" si="206"/>
        <v>0</v>
      </c>
      <c r="BJ175" s="311">
        <f t="shared" si="207"/>
        <v>0</v>
      </c>
      <c r="BK175" s="311">
        <f t="shared" si="208"/>
        <v>0</v>
      </c>
      <c r="BL175" s="301">
        <f t="shared" si="209"/>
        <v>0</v>
      </c>
    </row>
    <row r="176" spans="1:64" s="50" customFormat="1" ht="15" customHeight="1">
      <c r="A176" s="72"/>
      <c r="B176" s="72"/>
      <c r="C176" s="71" t="s">
        <v>54</v>
      </c>
      <c r="D176" s="667"/>
      <c r="E176" s="66"/>
      <c r="F176" s="66"/>
      <c r="G176" s="66"/>
      <c r="H176" s="66"/>
      <c r="I176" s="66"/>
      <c r="J176" s="66"/>
      <c r="K176" s="66"/>
      <c r="L176" s="66"/>
      <c r="M176" s="66"/>
      <c r="N176" s="66"/>
      <c r="O176" s="597"/>
      <c r="P176" s="66"/>
      <c r="Q176" s="135"/>
      <c r="R176" s="64">
        <f t="shared" si="204"/>
        <v>1.1000000000000001</v>
      </c>
      <c r="S176" s="820"/>
      <c r="T176" s="833"/>
      <c r="U176" s="820"/>
      <c r="V176" s="833"/>
      <c r="W176" s="820"/>
      <c r="X176" s="833"/>
      <c r="Y176" s="339"/>
      <c r="Z176" s="787"/>
      <c r="AA176" s="788"/>
      <c r="AB176" s="787"/>
      <c r="AC176" s="788"/>
      <c r="AD176" s="787"/>
      <c r="AE176" s="788"/>
      <c r="AF176" s="330"/>
      <c r="AG176" s="779">
        <f t="shared" si="210"/>
        <v>0</v>
      </c>
      <c r="AH176" s="780"/>
      <c r="AI176" s="779">
        <f t="shared" si="211"/>
        <v>0</v>
      </c>
      <c r="AJ176" s="780"/>
      <c r="AK176" s="779">
        <f t="shared" si="205"/>
        <v>0</v>
      </c>
      <c r="AL176" s="780"/>
      <c r="AM176" s="280">
        <f t="shared" si="212"/>
        <v>0</v>
      </c>
      <c r="AN176" s="937"/>
      <c r="AO176" s="938"/>
      <c r="AP176" s="937"/>
      <c r="AQ176" s="938"/>
      <c r="AR176" s="937"/>
      <c r="AS176" s="938"/>
      <c r="AT176" s="334"/>
      <c r="AU176" s="935"/>
      <c r="AV176" s="936"/>
      <c r="AW176" s="935"/>
      <c r="AX176" s="936"/>
      <c r="AY176" s="935"/>
      <c r="AZ176" s="936"/>
      <c r="BA176" s="335"/>
      <c r="BB176" s="939"/>
      <c r="BC176" s="940"/>
      <c r="BD176" s="939"/>
      <c r="BE176" s="940"/>
      <c r="BF176" s="939"/>
      <c r="BG176" s="940"/>
      <c r="BH176" s="336"/>
      <c r="BI176" s="311">
        <f t="shared" si="206"/>
        <v>0</v>
      </c>
      <c r="BJ176" s="311">
        <f t="shared" si="207"/>
        <v>0</v>
      </c>
      <c r="BK176" s="311">
        <f t="shared" si="208"/>
        <v>0</v>
      </c>
      <c r="BL176" s="301">
        <f t="shared" si="209"/>
        <v>0</v>
      </c>
    </row>
    <row r="177" spans="1:64" s="50" customFormat="1" ht="15" customHeight="1">
      <c r="A177" s="72"/>
      <c r="B177" s="72"/>
      <c r="C177" s="71" t="s">
        <v>350</v>
      </c>
      <c r="D177" s="667" t="s">
        <v>373</v>
      </c>
      <c r="E177" s="66"/>
      <c r="F177" s="66"/>
      <c r="G177" s="66"/>
      <c r="H177" s="66"/>
      <c r="I177" s="66"/>
      <c r="J177" s="66"/>
      <c r="K177" s="66"/>
      <c r="L177" s="66"/>
      <c r="M177" s="66"/>
      <c r="N177" s="66"/>
      <c r="O177" s="597"/>
      <c r="P177" s="66"/>
      <c r="Q177" s="135"/>
      <c r="R177" s="64">
        <f t="shared" si="204"/>
        <v>1.1000000000000001</v>
      </c>
      <c r="S177" s="820"/>
      <c r="T177" s="833"/>
      <c r="U177" s="820"/>
      <c r="V177" s="833"/>
      <c r="W177" s="820"/>
      <c r="X177" s="833"/>
      <c r="Y177" s="339"/>
      <c r="Z177" s="787"/>
      <c r="AA177" s="788"/>
      <c r="AB177" s="787"/>
      <c r="AC177" s="788"/>
      <c r="AD177" s="787"/>
      <c r="AE177" s="788"/>
      <c r="AF177" s="330"/>
      <c r="AG177" s="779">
        <f t="shared" si="210"/>
        <v>0</v>
      </c>
      <c r="AH177" s="780"/>
      <c r="AI177" s="779">
        <f t="shared" si="211"/>
        <v>0</v>
      </c>
      <c r="AJ177" s="780"/>
      <c r="AK177" s="779">
        <f t="shared" si="205"/>
        <v>0</v>
      </c>
      <c r="AL177" s="780"/>
      <c r="AM177" s="280">
        <f t="shared" si="212"/>
        <v>0</v>
      </c>
      <c r="AN177" s="937"/>
      <c r="AO177" s="938"/>
      <c r="AP177" s="937"/>
      <c r="AQ177" s="938"/>
      <c r="AR177" s="937"/>
      <c r="AS177" s="938"/>
      <c r="AT177" s="334"/>
      <c r="AU177" s="935"/>
      <c r="AV177" s="936"/>
      <c r="AW177" s="935"/>
      <c r="AX177" s="936"/>
      <c r="AY177" s="935"/>
      <c r="AZ177" s="936"/>
      <c r="BA177" s="335"/>
      <c r="BB177" s="939"/>
      <c r="BC177" s="940"/>
      <c r="BD177" s="939"/>
      <c r="BE177" s="940"/>
      <c r="BF177" s="939"/>
      <c r="BG177" s="940"/>
      <c r="BH177" s="336"/>
      <c r="BI177" s="311">
        <f t="shared" si="206"/>
        <v>0</v>
      </c>
      <c r="BJ177" s="311">
        <f t="shared" si="207"/>
        <v>0</v>
      </c>
      <c r="BK177" s="311">
        <f t="shared" si="208"/>
        <v>0</v>
      </c>
      <c r="BL177" s="301">
        <f t="shared" si="209"/>
        <v>0</v>
      </c>
    </row>
    <row r="178" spans="1:64" s="50" customFormat="1" ht="15" customHeight="1">
      <c r="A178" s="72"/>
      <c r="B178" s="72"/>
      <c r="C178" s="71" t="s">
        <v>262</v>
      </c>
      <c r="D178" s="667"/>
      <c r="E178" s="66"/>
      <c r="F178" s="66"/>
      <c r="G178" s="66"/>
      <c r="H178" s="66"/>
      <c r="I178" s="66"/>
      <c r="J178" s="66"/>
      <c r="K178" s="66"/>
      <c r="L178" s="66"/>
      <c r="M178" s="66"/>
      <c r="N178" s="66"/>
      <c r="O178" s="597"/>
      <c r="P178" s="66"/>
      <c r="Q178" s="135"/>
      <c r="R178" s="64">
        <f t="shared" si="204"/>
        <v>1</v>
      </c>
      <c r="S178" s="820"/>
      <c r="T178" s="833"/>
      <c r="U178" s="820"/>
      <c r="V178" s="833"/>
      <c r="W178" s="820"/>
      <c r="X178" s="833"/>
      <c r="Y178" s="339"/>
      <c r="Z178" s="787"/>
      <c r="AA178" s="788"/>
      <c r="AB178" s="787"/>
      <c r="AC178" s="788"/>
      <c r="AD178" s="787"/>
      <c r="AE178" s="788"/>
      <c r="AF178" s="330"/>
      <c r="AG178" s="779">
        <f t="shared" si="210"/>
        <v>0</v>
      </c>
      <c r="AH178" s="780"/>
      <c r="AI178" s="779">
        <f t="shared" si="211"/>
        <v>0</v>
      </c>
      <c r="AJ178" s="780"/>
      <c r="AK178" s="779">
        <f t="shared" si="205"/>
        <v>0</v>
      </c>
      <c r="AL178" s="780"/>
      <c r="AM178" s="280">
        <f t="shared" si="212"/>
        <v>0</v>
      </c>
      <c r="AN178" s="937"/>
      <c r="AO178" s="938"/>
      <c r="AP178" s="937"/>
      <c r="AQ178" s="938"/>
      <c r="AR178" s="937"/>
      <c r="AS178" s="938"/>
      <c r="AT178" s="334"/>
      <c r="AU178" s="935"/>
      <c r="AV178" s="936"/>
      <c r="AW178" s="935"/>
      <c r="AX178" s="936"/>
      <c r="AY178" s="935"/>
      <c r="AZ178" s="936"/>
      <c r="BA178" s="335"/>
      <c r="BB178" s="939"/>
      <c r="BC178" s="940"/>
      <c r="BD178" s="939"/>
      <c r="BE178" s="940"/>
      <c r="BF178" s="939"/>
      <c r="BG178" s="940"/>
      <c r="BH178" s="336"/>
      <c r="BI178" s="311">
        <f t="shared" si="206"/>
        <v>0</v>
      </c>
      <c r="BJ178" s="311">
        <f t="shared" si="207"/>
        <v>0</v>
      </c>
      <c r="BK178" s="311">
        <f t="shared" si="208"/>
        <v>0</v>
      </c>
      <c r="BL178" s="301">
        <f t="shared" si="209"/>
        <v>0</v>
      </c>
    </row>
    <row r="179" spans="1:64" s="50" customFormat="1" ht="15" customHeight="1">
      <c r="A179" s="72"/>
      <c r="B179" s="72"/>
      <c r="C179" s="71" t="s">
        <v>28</v>
      </c>
      <c r="D179" s="667"/>
      <c r="E179" s="66"/>
      <c r="F179" s="66"/>
      <c r="G179" s="66"/>
      <c r="H179" s="66"/>
      <c r="I179" s="66"/>
      <c r="J179" s="66"/>
      <c r="K179" s="66"/>
      <c r="L179" s="66"/>
      <c r="M179" s="66"/>
      <c r="N179" s="66"/>
      <c r="O179" s="597"/>
      <c r="P179" s="66"/>
      <c r="Q179" s="135"/>
      <c r="R179" s="64">
        <f t="shared" si="204"/>
        <v>1</v>
      </c>
      <c r="S179" s="820"/>
      <c r="T179" s="833"/>
      <c r="U179" s="820"/>
      <c r="V179" s="833"/>
      <c r="W179" s="820"/>
      <c r="X179" s="833"/>
      <c r="Y179" s="339"/>
      <c r="Z179" s="787"/>
      <c r="AA179" s="788"/>
      <c r="AB179" s="787"/>
      <c r="AC179" s="788"/>
      <c r="AD179" s="787"/>
      <c r="AE179" s="788"/>
      <c r="AF179" s="330"/>
      <c r="AG179" s="779">
        <f t="shared" si="210"/>
        <v>0</v>
      </c>
      <c r="AH179" s="780"/>
      <c r="AI179" s="779">
        <f t="shared" si="211"/>
        <v>0</v>
      </c>
      <c r="AJ179" s="780"/>
      <c r="AK179" s="779">
        <f t="shared" si="205"/>
        <v>0</v>
      </c>
      <c r="AL179" s="780"/>
      <c r="AM179" s="280">
        <f t="shared" si="212"/>
        <v>0</v>
      </c>
      <c r="AN179" s="937"/>
      <c r="AO179" s="938"/>
      <c r="AP179" s="937"/>
      <c r="AQ179" s="938"/>
      <c r="AR179" s="937"/>
      <c r="AS179" s="938"/>
      <c r="AT179" s="334"/>
      <c r="AU179" s="935"/>
      <c r="AV179" s="936"/>
      <c r="AW179" s="935"/>
      <c r="AX179" s="936"/>
      <c r="AY179" s="935"/>
      <c r="AZ179" s="936"/>
      <c r="BA179" s="335"/>
      <c r="BB179" s="939"/>
      <c r="BC179" s="940"/>
      <c r="BD179" s="939"/>
      <c r="BE179" s="940"/>
      <c r="BF179" s="939"/>
      <c r="BG179" s="940"/>
      <c r="BH179" s="336"/>
      <c r="BI179" s="311">
        <f t="shared" si="206"/>
        <v>0</v>
      </c>
      <c r="BJ179" s="311">
        <f t="shared" si="207"/>
        <v>0</v>
      </c>
      <c r="BK179" s="311">
        <f t="shared" si="208"/>
        <v>0</v>
      </c>
      <c r="BL179" s="301">
        <f t="shared" si="209"/>
        <v>0</v>
      </c>
    </row>
    <row r="180" spans="1:64" s="50" customFormat="1" ht="15" customHeight="1">
      <c r="A180" s="72"/>
      <c r="B180" s="72"/>
      <c r="C180" s="71" t="s">
        <v>54</v>
      </c>
      <c r="D180" s="667"/>
      <c r="E180" s="66"/>
      <c r="F180" s="66"/>
      <c r="G180" s="66"/>
      <c r="H180" s="66"/>
      <c r="I180" s="66"/>
      <c r="J180" s="66"/>
      <c r="K180" s="66"/>
      <c r="L180" s="66"/>
      <c r="M180" s="66"/>
      <c r="N180" s="66"/>
      <c r="O180" s="597"/>
      <c r="P180" s="66"/>
      <c r="Q180" s="135"/>
      <c r="R180" s="64">
        <f t="shared" si="204"/>
        <v>1.1000000000000001</v>
      </c>
      <c r="S180" s="820"/>
      <c r="T180" s="833"/>
      <c r="U180" s="820"/>
      <c r="V180" s="833"/>
      <c r="W180" s="820"/>
      <c r="X180" s="833"/>
      <c r="Y180" s="339"/>
      <c r="Z180" s="787"/>
      <c r="AA180" s="788"/>
      <c r="AB180" s="787"/>
      <c r="AC180" s="788"/>
      <c r="AD180" s="787"/>
      <c r="AE180" s="788"/>
      <c r="AF180" s="330"/>
      <c r="AG180" s="779">
        <f t="shared" si="210"/>
        <v>0</v>
      </c>
      <c r="AH180" s="780"/>
      <c r="AI180" s="779">
        <f t="shared" si="211"/>
        <v>0</v>
      </c>
      <c r="AJ180" s="780"/>
      <c r="AK180" s="779">
        <f t="shared" si="205"/>
        <v>0</v>
      </c>
      <c r="AL180" s="780"/>
      <c r="AM180" s="280">
        <f t="shared" si="212"/>
        <v>0</v>
      </c>
      <c r="AN180" s="937"/>
      <c r="AO180" s="938"/>
      <c r="AP180" s="937"/>
      <c r="AQ180" s="938"/>
      <c r="AR180" s="937"/>
      <c r="AS180" s="938"/>
      <c r="AT180" s="334"/>
      <c r="AU180" s="935"/>
      <c r="AV180" s="936"/>
      <c r="AW180" s="935"/>
      <c r="AX180" s="936"/>
      <c r="AY180" s="935"/>
      <c r="AZ180" s="936"/>
      <c r="BA180" s="335"/>
      <c r="BB180" s="939"/>
      <c r="BC180" s="940"/>
      <c r="BD180" s="939"/>
      <c r="BE180" s="940"/>
      <c r="BF180" s="939"/>
      <c r="BG180" s="940"/>
      <c r="BH180" s="336"/>
      <c r="BI180" s="311">
        <f t="shared" si="206"/>
        <v>0</v>
      </c>
      <c r="BJ180" s="311">
        <f t="shared" si="207"/>
        <v>0</v>
      </c>
      <c r="BK180" s="311">
        <f t="shared" si="208"/>
        <v>0</v>
      </c>
      <c r="BL180" s="301">
        <f t="shared" si="209"/>
        <v>0</v>
      </c>
    </row>
    <row r="181" spans="1:64" s="50" customFormat="1" ht="15" customHeight="1">
      <c r="A181" s="72"/>
      <c r="B181" s="72"/>
      <c r="C181" s="71" t="s">
        <v>350</v>
      </c>
      <c r="D181" s="667" t="s">
        <v>373</v>
      </c>
      <c r="E181" s="66"/>
      <c r="F181" s="66"/>
      <c r="G181" s="66"/>
      <c r="H181" s="66"/>
      <c r="I181" s="66"/>
      <c r="J181" s="66"/>
      <c r="K181" s="66"/>
      <c r="L181" s="66"/>
      <c r="M181" s="66"/>
      <c r="N181" s="66"/>
      <c r="O181" s="597"/>
      <c r="P181" s="66"/>
      <c r="Q181" s="135"/>
      <c r="R181" s="64">
        <f t="shared" si="204"/>
        <v>1.1000000000000001</v>
      </c>
      <c r="S181" s="820"/>
      <c r="T181" s="833"/>
      <c r="U181" s="820"/>
      <c r="V181" s="833"/>
      <c r="W181" s="820"/>
      <c r="X181" s="833"/>
      <c r="Y181" s="339"/>
      <c r="Z181" s="787"/>
      <c r="AA181" s="788"/>
      <c r="AB181" s="787"/>
      <c r="AC181" s="788"/>
      <c r="AD181" s="787"/>
      <c r="AE181" s="788"/>
      <c r="AF181" s="330"/>
      <c r="AG181" s="779">
        <f t="shared" si="210"/>
        <v>0</v>
      </c>
      <c r="AH181" s="780"/>
      <c r="AI181" s="779">
        <f t="shared" si="211"/>
        <v>0</v>
      </c>
      <c r="AJ181" s="780"/>
      <c r="AK181" s="779">
        <f t="shared" si="205"/>
        <v>0</v>
      </c>
      <c r="AL181" s="780"/>
      <c r="AM181" s="280">
        <f t="shared" si="212"/>
        <v>0</v>
      </c>
      <c r="AN181" s="937"/>
      <c r="AO181" s="938"/>
      <c r="AP181" s="937"/>
      <c r="AQ181" s="938"/>
      <c r="AR181" s="937"/>
      <c r="AS181" s="938"/>
      <c r="AT181" s="334"/>
      <c r="AU181" s="935"/>
      <c r="AV181" s="936"/>
      <c r="AW181" s="935"/>
      <c r="AX181" s="936"/>
      <c r="AY181" s="935"/>
      <c r="AZ181" s="936"/>
      <c r="BA181" s="335"/>
      <c r="BB181" s="939"/>
      <c r="BC181" s="940"/>
      <c r="BD181" s="939"/>
      <c r="BE181" s="940"/>
      <c r="BF181" s="939"/>
      <c r="BG181" s="940"/>
      <c r="BH181" s="336"/>
      <c r="BI181" s="311">
        <f t="shared" si="206"/>
        <v>0</v>
      </c>
      <c r="BJ181" s="311">
        <f t="shared" si="207"/>
        <v>0</v>
      </c>
      <c r="BK181" s="311">
        <f t="shared" si="208"/>
        <v>0</v>
      </c>
      <c r="BL181" s="301">
        <f t="shared" si="209"/>
        <v>0</v>
      </c>
    </row>
    <row r="182" spans="1:64" s="50" customFormat="1" ht="15" customHeight="1">
      <c r="A182" s="72"/>
      <c r="B182" s="72"/>
      <c r="C182" s="71" t="s">
        <v>262</v>
      </c>
      <c r="D182" s="667"/>
      <c r="E182" s="66"/>
      <c r="F182" s="66"/>
      <c r="G182" s="66"/>
      <c r="H182" s="66"/>
      <c r="I182" s="66"/>
      <c r="J182" s="66"/>
      <c r="K182" s="66"/>
      <c r="L182" s="66"/>
      <c r="M182" s="66"/>
      <c r="N182" s="66"/>
      <c r="O182" s="597"/>
      <c r="P182" s="66"/>
      <c r="Q182" s="135"/>
      <c r="R182" s="64">
        <f t="shared" si="204"/>
        <v>1</v>
      </c>
      <c r="S182" s="820"/>
      <c r="T182" s="833"/>
      <c r="U182" s="820"/>
      <c r="V182" s="833"/>
      <c r="W182" s="820"/>
      <c r="X182" s="833"/>
      <c r="Y182" s="339"/>
      <c r="Z182" s="787"/>
      <c r="AA182" s="788"/>
      <c r="AB182" s="787"/>
      <c r="AC182" s="788"/>
      <c r="AD182" s="787"/>
      <c r="AE182" s="788"/>
      <c r="AF182" s="330"/>
      <c r="AG182" s="779">
        <f t="shared" si="210"/>
        <v>0</v>
      </c>
      <c r="AH182" s="780"/>
      <c r="AI182" s="779">
        <f t="shared" si="211"/>
        <v>0</v>
      </c>
      <c r="AJ182" s="780"/>
      <c r="AK182" s="779">
        <f t="shared" si="205"/>
        <v>0</v>
      </c>
      <c r="AL182" s="780"/>
      <c r="AM182" s="280">
        <f t="shared" si="212"/>
        <v>0</v>
      </c>
      <c r="AN182" s="937"/>
      <c r="AO182" s="938"/>
      <c r="AP182" s="937"/>
      <c r="AQ182" s="938"/>
      <c r="AR182" s="937"/>
      <c r="AS182" s="938"/>
      <c r="AT182" s="334"/>
      <c r="AU182" s="935"/>
      <c r="AV182" s="936"/>
      <c r="AW182" s="935"/>
      <c r="AX182" s="936"/>
      <c r="AY182" s="935"/>
      <c r="AZ182" s="936"/>
      <c r="BA182" s="335"/>
      <c r="BB182" s="939"/>
      <c r="BC182" s="940"/>
      <c r="BD182" s="939"/>
      <c r="BE182" s="940"/>
      <c r="BF182" s="939"/>
      <c r="BG182" s="940"/>
      <c r="BH182" s="336"/>
      <c r="BI182" s="311">
        <f t="shared" si="206"/>
        <v>0</v>
      </c>
      <c r="BJ182" s="311">
        <f t="shared" si="207"/>
        <v>0</v>
      </c>
      <c r="BK182" s="311">
        <f t="shared" si="208"/>
        <v>0</v>
      </c>
      <c r="BL182" s="301">
        <f t="shared" si="209"/>
        <v>0</v>
      </c>
    </row>
    <row r="183" spans="1:64" s="50" customFormat="1" ht="15" customHeight="1">
      <c r="A183" s="72"/>
      <c r="B183" s="72"/>
      <c r="C183" s="71" t="s">
        <v>28</v>
      </c>
      <c r="D183" s="667"/>
      <c r="E183" s="66"/>
      <c r="F183" s="66"/>
      <c r="G183" s="66"/>
      <c r="H183" s="66"/>
      <c r="I183" s="66"/>
      <c r="J183" s="66"/>
      <c r="K183" s="66"/>
      <c r="L183" s="66"/>
      <c r="M183" s="66"/>
      <c r="N183" s="66"/>
      <c r="O183" s="597"/>
      <c r="P183" s="66"/>
      <c r="Q183" s="135"/>
      <c r="R183" s="64">
        <f t="shared" si="204"/>
        <v>1</v>
      </c>
      <c r="S183" s="820"/>
      <c r="T183" s="833"/>
      <c r="U183" s="820"/>
      <c r="V183" s="833"/>
      <c r="W183" s="820"/>
      <c r="X183" s="833"/>
      <c r="Y183" s="339"/>
      <c r="Z183" s="787"/>
      <c r="AA183" s="788"/>
      <c r="AB183" s="787"/>
      <c r="AC183" s="788"/>
      <c r="AD183" s="787"/>
      <c r="AE183" s="788"/>
      <c r="AF183" s="330"/>
      <c r="AG183" s="779">
        <f t="shared" si="210"/>
        <v>0</v>
      </c>
      <c r="AH183" s="780"/>
      <c r="AI183" s="779">
        <f t="shared" si="211"/>
        <v>0</v>
      </c>
      <c r="AJ183" s="780"/>
      <c r="AK183" s="779">
        <f t="shared" si="205"/>
        <v>0</v>
      </c>
      <c r="AL183" s="780"/>
      <c r="AM183" s="280">
        <f t="shared" si="212"/>
        <v>0</v>
      </c>
      <c r="AN183" s="937"/>
      <c r="AO183" s="938"/>
      <c r="AP183" s="937"/>
      <c r="AQ183" s="938"/>
      <c r="AR183" s="937"/>
      <c r="AS183" s="938"/>
      <c r="AT183" s="334"/>
      <c r="AU183" s="935"/>
      <c r="AV183" s="936"/>
      <c r="AW183" s="935"/>
      <c r="AX183" s="936"/>
      <c r="AY183" s="935"/>
      <c r="AZ183" s="936"/>
      <c r="BA183" s="335"/>
      <c r="BB183" s="939"/>
      <c r="BC183" s="940"/>
      <c r="BD183" s="939"/>
      <c r="BE183" s="940"/>
      <c r="BF183" s="939"/>
      <c r="BG183" s="940"/>
      <c r="BH183" s="336"/>
      <c r="BI183" s="311">
        <f t="shared" si="206"/>
        <v>0</v>
      </c>
      <c r="BJ183" s="311">
        <f t="shared" si="207"/>
        <v>0</v>
      </c>
      <c r="BK183" s="311">
        <f t="shared" si="208"/>
        <v>0</v>
      </c>
      <c r="BL183" s="301">
        <f t="shared" si="209"/>
        <v>0</v>
      </c>
    </row>
    <row r="184" spans="1:64" s="50" customFormat="1" ht="15" customHeight="1">
      <c r="A184" s="72"/>
      <c r="B184" s="72"/>
      <c r="C184" s="71" t="s">
        <v>54</v>
      </c>
      <c r="D184" s="667"/>
      <c r="E184" s="66"/>
      <c r="F184" s="66"/>
      <c r="G184" s="66"/>
      <c r="H184" s="66"/>
      <c r="I184" s="66"/>
      <c r="J184" s="66"/>
      <c r="K184" s="66"/>
      <c r="L184" s="66"/>
      <c r="M184" s="66"/>
      <c r="N184" s="66"/>
      <c r="O184" s="597"/>
      <c r="P184" s="66"/>
      <c r="Q184" s="135"/>
      <c r="R184" s="64">
        <f t="shared" si="204"/>
        <v>1.1000000000000001</v>
      </c>
      <c r="S184" s="820"/>
      <c r="T184" s="833"/>
      <c r="U184" s="820"/>
      <c r="V184" s="833"/>
      <c r="W184" s="820"/>
      <c r="X184" s="833"/>
      <c r="Y184" s="339"/>
      <c r="Z184" s="787"/>
      <c r="AA184" s="788"/>
      <c r="AB184" s="787"/>
      <c r="AC184" s="788"/>
      <c r="AD184" s="787"/>
      <c r="AE184" s="788"/>
      <c r="AF184" s="330"/>
      <c r="AG184" s="779">
        <f t="shared" si="210"/>
        <v>0</v>
      </c>
      <c r="AH184" s="780"/>
      <c r="AI184" s="779">
        <f t="shared" si="211"/>
        <v>0</v>
      </c>
      <c r="AJ184" s="780"/>
      <c r="AK184" s="779">
        <f t="shared" si="205"/>
        <v>0</v>
      </c>
      <c r="AL184" s="780"/>
      <c r="AM184" s="280">
        <f t="shared" si="212"/>
        <v>0</v>
      </c>
      <c r="AN184" s="937"/>
      <c r="AO184" s="938"/>
      <c r="AP184" s="937"/>
      <c r="AQ184" s="938"/>
      <c r="AR184" s="937"/>
      <c r="AS184" s="938"/>
      <c r="AT184" s="334"/>
      <c r="AU184" s="935"/>
      <c r="AV184" s="936"/>
      <c r="AW184" s="935"/>
      <c r="AX184" s="936"/>
      <c r="AY184" s="935"/>
      <c r="AZ184" s="936"/>
      <c r="BA184" s="335"/>
      <c r="BB184" s="939"/>
      <c r="BC184" s="940"/>
      <c r="BD184" s="939"/>
      <c r="BE184" s="940"/>
      <c r="BF184" s="939"/>
      <c r="BG184" s="940"/>
      <c r="BH184" s="336"/>
      <c r="BI184" s="311">
        <f t="shared" si="206"/>
        <v>0</v>
      </c>
      <c r="BJ184" s="311">
        <f t="shared" si="207"/>
        <v>0</v>
      </c>
      <c r="BK184" s="311">
        <f t="shared" si="208"/>
        <v>0</v>
      </c>
      <c r="BL184" s="301">
        <f t="shared" si="209"/>
        <v>0</v>
      </c>
    </row>
    <row r="185" spans="1:64" s="50" customFormat="1" ht="15" customHeight="1">
      <c r="A185" s="72"/>
      <c r="B185" s="72"/>
      <c r="C185" s="133"/>
      <c r="D185" s="47"/>
      <c r="E185" s="82"/>
      <c r="F185" s="82"/>
      <c r="G185" s="82"/>
      <c r="H185" s="82"/>
      <c r="I185" s="82"/>
      <c r="J185" s="82"/>
      <c r="K185" s="82"/>
      <c r="L185" s="82"/>
      <c r="M185" s="82"/>
      <c r="N185" s="82"/>
      <c r="O185" s="627" t="s">
        <v>184</v>
      </c>
      <c r="P185" s="628"/>
      <c r="Q185" s="628"/>
      <c r="R185" s="629"/>
      <c r="S185" s="596"/>
      <c r="T185" s="595"/>
      <c r="U185" s="596"/>
      <c r="V185" s="595"/>
      <c r="W185" s="596"/>
      <c r="X185" s="595"/>
      <c r="Y185" s="119"/>
      <c r="Z185" s="596"/>
      <c r="AA185" s="595"/>
      <c r="AB185" s="596"/>
      <c r="AC185" s="595"/>
      <c r="AD185" s="596"/>
      <c r="AE185" s="595"/>
      <c r="AF185" s="119"/>
      <c r="AG185" s="596">
        <f>SUM(AG165:AG184)</f>
        <v>0</v>
      </c>
      <c r="AH185" s="595"/>
      <c r="AI185" s="596">
        <f>SUM(AI165:AI184)</f>
        <v>0</v>
      </c>
      <c r="AJ185" s="595"/>
      <c r="AK185" s="596">
        <f>SUM(AK165:AK184)</f>
        <v>0</v>
      </c>
      <c r="AL185" s="595"/>
      <c r="AM185" s="119">
        <f>SUM(AG185:AL185)</f>
        <v>0</v>
      </c>
      <c r="AN185" s="596"/>
      <c r="AO185" s="595"/>
      <c r="AP185" s="596"/>
      <c r="AQ185" s="595"/>
      <c r="AR185" s="596"/>
      <c r="AS185" s="595"/>
      <c r="AT185" s="119"/>
      <c r="AU185" s="596"/>
      <c r="AV185" s="595"/>
      <c r="AW185" s="596"/>
      <c r="AX185" s="595"/>
      <c r="AY185" s="596"/>
      <c r="AZ185" s="595"/>
      <c r="BA185" s="119"/>
      <c r="BB185" s="596"/>
      <c r="BC185" s="595"/>
      <c r="BD185" s="596"/>
      <c r="BE185" s="595"/>
      <c r="BF185" s="596"/>
      <c r="BG185" s="595"/>
      <c r="BH185" s="119"/>
      <c r="BI185" s="312">
        <f>SUM(BI165:BI184)</f>
        <v>0</v>
      </c>
      <c r="BJ185" s="312">
        <f>SUM(BJ165:BJ184)</f>
        <v>0</v>
      </c>
      <c r="BK185" s="312">
        <f>SUM(BK165:BK184)</f>
        <v>0</v>
      </c>
      <c r="BL185" s="312">
        <f t="shared" si="209"/>
        <v>0</v>
      </c>
    </row>
    <row r="186" spans="1:64" s="50" customFormat="1" ht="15.75">
      <c r="A186" s="72"/>
      <c r="B186" s="72"/>
      <c r="C186" s="133"/>
      <c r="D186" s="47"/>
      <c r="E186" s="635" t="s">
        <v>461</v>
      </c>
      <c r="F186" s="635"/>
      <c r="G186" s="635"/>
      <c r="H186" s="635"/>
      <c r="I186" s="635"/>
      <c r="J186" s="635"/>
      <c r="K186" s="635"/>
      <c r="L186" s="635"/>
      <c r="M186" s="635"/>
      <c r="N186" s="635"/>
      <c r="O186" s="47"/>
      <c r="P186" s="47"/>
      <c r="Q186" s="337"/>
      <c r="R186" s="161"/>
      <c r="S186" s="162"/>
      <c r="T186" s="163"/>
      <c r="U186" s="162"/>
      <c r="V186" s="163"/>
      <c r="W186" s="162"/>
      <c r="X186" s="163"/>
      <c r="Y186" s="164"/>
      <c r="Z186" s="162"/>
      <c r="AA186" s="163"/>
      <c r="AB186" s="162"/>
      <c r="AC186" s="163"/>
      <c r="AD186" s="162"/>
      <c r="AE186" s="163"/>
      <c r="AF186" s="164"/>
      <c r="AG186" s="162"/>
      <c r="AH186" s="163"/>
      <c r="AI186" s="162"/>
      <c r="AJ186" s="163"/>
      <c r="AK186" s="162"/>
      <c r="AL186" s="163"/>
      <c r="AM186" s="164"/>
      <c r="AN186" s="162"/>
      <c r="AO186" s="163"/>
      <c r="AP186" s="162"/>
      <c r="AQ186" s="163"/>
      <c r="AR186" s="162"/>
      <c r="AS186" s="163"/>
      <c r="AT186" s="164"/>
      <c r="AU186" s="162"/>
      <c r="AV186" s="163"/>
      <c r="AW186" s="162"/>
      <c r="AX186" s="163"/>
      <c r="AY186" s="162"/>
      <c r="AZ186" s="163"/>
      <c r="BA186" s="164"/>
      <c r="BB186" s="162"/>
      <c r="BC186" s="163"/>
      <c r="BD186" s="162"/>
      <c r="BE186" s="163"/>
      <c r="BF186" s="162"/>
      <c r="BG186" s="163"/>
      <c r="BH186" s="164"/>
      <c r="BI186" s="338"/>
      <c r="BJ186" s="338"/>
      <c r="BK186" s="338"/>
      <c r="BL186" s="314"/>
    </row>
    <row r="187" spans="1:64" s="50" customFormat="1" ht="36" customHeight="1">
      <c r="A187" s="72"/>
      <c r="B187" s="72"/>
      <c r="C187" s="120" t="s">
        <v>77</v>
      </c>
      <c r="D187" s="73" t="s">
        <v>182</v>
      </c>
      <c r="E187" s="465" t="str">
        <f>AG9</f>
        <v>Year 1</v>
      </c>
      <c r="F187" s="465" t="str">
        <f>AI9</f>
        <v>Year 2</v>
      </c>
      <c r="G187" s="465" t="str">
        <f>AK9</f>
        <v>Year 3</v>
      </c>
      <c r="H187" s="465"/>
      <c r="I187" s="465"/>
      <c r="J187" s="77"/>
      <c r="K187" s="77"/>
      <c r="L187" s="77"/>
      <c r="M187" s="77"/>
      <c r="N187" s="77"/>
      <c r="O187" s="75" t="s">
        <v>371</v>
      </c>
      <c r="P187" s="75" t="s">
        <v>372</v>
      </c>
      <c r="Q187" s="75" t="s">
        <v>76</v>
      </c>
      <c r="R187" s="75" t="s">
        <v>352</v>
      </c>
      <c r="S187" s="159"/>
      <c r="T187" s="128"/>
      <c r="U187" s="159"/>
      <c r="V187" s="128"/>
      <c r="W187" s="159"/>
      <c r="X187" s="128"/>
      <c r="Y187" s="129"/>
      <c r="Z187" s="159"/>
      <c r="AA187" s="128"/>
      <c r="AB187" s="159"/>
      <c r="AC187" s="128"/>
      <c r="AD187" s="159"/>
      <c r="AE187" s="128"/>
      <c r="AF187" s="129"/>
      <c r="AG187" s="159"/>
      <c r="AH187" s="128"/>
      <c r="AI187" s="159"/>
      <c r="AJ187" s="128"/>
      <c r="AK187" s="159"/>
      <c r="AL187" s="128"/>
      <c r="AM187" s="129"/>
      <c r="AN187" s="159"/>
      <c r="AO187" s="128"/>
      <c r="AP187" s="159"/>
      <c r="AQ187" s="128"/>
      <c r="AR187" s="159"/>
      <c r="AS187" s="128"/>
      <c r="AT187" s="129"/>
      <c r="AU187" s="159"/>
      <c r="AV187" s="128"/>
      <c r="AW187" s="159"/>
      <c r="AX187" s="128"/>
      <c r="AY187" s="159"/>
      <c r="AZ187" s="128"/>
      <c r="BA187" s="129"/>
      <c r="BB187" s="159"/>
      <c r="BC187" s="128"/>
      <c r="BD187" s="159"/>
      <c r="BE187" s="128"/>
      <c r="BF187" s="159"/>
      <c r="BG187" s="128"/>
      <c r="BH187" s="129"/>
      <c r="BI187" s="338"/>
      <c r="BJ187" s="338"/>
      <c r="BK187" s="338"/>
      <c r="BL187" s="314"/>
    </row>
    <row r="188" spans="1:64" ht="15" customHeight="1">
      <c r="C188" s="71" t="s">
        <v>350</v>
      </c>
      <c r="D188" s="667" t="s">
        <v>373</v>
      </c>
      <c r="E188" s="66"/>
      <c r="F188" s="66"/>
      <c r="G188" s="66"/>
      <c r="H188" s="66"/>
      <c r="I188" s="66"/>
      <c r="J188" s="66"/>
      <c r="K188" s="66"/>
      <c r="L188" s="66"/>
      <c r="M188" s="66"/>
      <c r="N188" s="66"/>
      <c r="O188" s="597"/>
      <c r="P188" s="66"/>
      <c r="Q188" s="135"/>
      <c r="R188" s="64">
        <f t="shared" ref="R188:R207" si="213">VLOOKUP(C188,TravelIncrease,2,0)</f>
        <v>1.1000000000000001</v>
      </c>
      <c r="S188" s="820"/>
      <c r="T188" s="833"/>
      <c r="U188" s="820"/>
      <c r="V188" s="833"/>
      <c r="W188" s="820"/>
      <c r="X188" s="833"/>
      <c r="Y188" s="339"/>
      <c r="Z188" s="787"/>
      <c r="AA188" s="788"/>
      <c r="AB188" s="787"/>
      <c r="AC188" s="788"/>
      <c r="AD188" s="787"/>
      <c r="AE188" s="788"/>
      <c r="AF188" s="330"/>
      <c r="AG188" s="779">
        <f>$E188*$P188*$Q188</f>
        <v>0</v>
      </c>
      <c r="AH188" s="780"/>
      <c r="AI188" s="779">
        <f>$F188*$P188*$Q188*$R188</f>
        <v>0</v>
      </c>
      <c r="AJ188" s="780"/>
      <c r="AK188" s="779">
        <f>$G188*$P188*$Q188*($R188^2)</f>
        <v>0</v>
      </c>
      <c r="AL188" s="780"/>
      <c r="AM188" s="280">
        <f t="shared" ref="AM188:AM207" si="214">SUM(AG188+AI188+AK188)</f>
        <v>0</v>
      </c>
      <c r="AN188" s="937"/>
      <c r="AO188" s="938"/>
      <c r="AP188" s="937"/>
      <c r="AQ188" s="938"/>
      <c r="AR188" s="937"/>
      <c r="AS188" s="938"/>
      <c r="AT188" s="334"/>
      <c r="AU188" s="935"/>
      <c r="AV188" s="936"/>
      <c r="AW188" s="935"/>
      <c r="AX188" s="936"/>
      <c r="AY188" s="935"/>
      <c r="AZ188" s="936"/>
      <c r="BA188" s="335"/>
      <c r="BB188" s="939"/>
      <c r="BC188" s="940"/>
      <c r="BD188" s="939"/>
      <c r="BE188" s="940"/>
      <c r="BF188" s="939"/>
      <c r="BG188" s="940"/>
      <c r="BH188" s="336"/>
      <c r="BI188" s="311">
        <f t="shared" ref="BI188:BI207" si="215">AG188</f>
        <v>0</v>
      </c>
      <c r="BJ188" s="311">
        <f t="shared" ref="BJ188:BJ207" si="216">AI188</f>
        <v>0</v>
      </c>
      <c r="BK188" s="311">
        <f t="shared" ref="BK188:BK207" si="217">AK188</f>
        <v>0</v>
      </c>
      <c r="BL188" s="301">
        <f t="shared" ref="BL188:BL208" si="218">SUM(BI188:BK188)</f>
        <v>0</v>
      </c>
    </row>
    <row r="189" spans="1:64" ht="15" customHeight="1">
      <c r="C189" s="71" t="s">
        <v>262</v>
      </c>
      <c r="D189" s="667"/>
      <c r="E189" s="66"/>
      <c r="F189" s="66"/>
      <c r="G189" s="66"/>
      <c r="H189" s="66"/>
      <c r="I189" s="66"/>
      <c r="J189" s="66"/>
      <c r="K189" s="66"/>
      <c r="L189" s="66"/>
      <c r="M189" s="66"/>
      <c r="N189" s="66"/>
      <c r="O189" s="597"/>
      <c r="P189" s="66"/>
      <c r="Q189" s="135"/>
      <c r="R189" s="64">
        <f t="shared" si="213"/>
        <v>1</v>
      </c>
      <c r="S189" s="820"/>
      <c r="T189" s="833"/>
      <c r="U189" s="820"/>
      <c r="V189" s="833"/>
      <c r="W189" s="820"/>
      <c r="X189" s="833"/>
      <c r="Y189" s="339"/>
      <c r="Z189" s="787"/>
      <c r="AA189" s="788"/>
      <c r="AB189" s="787"/>
      <c r="AC189" s="788"/>
      <c r="AD189" s="787"/>
      <c r="AE189" s="788"/>
      <c r="AF189" s="330"/>
      <c r="AG189" s="779">
        <f t="shared" ref="AG189:AG207" si="219">$E189*$P189*$Q189</f>
        <v>0</v>
      </c>
      <c r="AH189" s="780"/>
      <c r="AI189" s="779">
        <f t="shared" ref="AI189:AI207" si="220">$F189*$P189*$Q189*$R189</f>
        <v>0</v>
      </c>
      <c r="AJ189" s="780"/>
      <c r="AK189" s="779">
        <f t="shared" ref="AK189:AK207" si="221">$G189*$P189*$Q189*($R189^2)</f>
        <v>0</v>
      </c>
      <c r="AL189" s="780"/>
      <c r="AM189" s="280">
        <f t="shared" si="214"/>
        <v>0</v>
      </c>
      <c r="AN189" s="937"/>
      <c r="AO189" s="938"/>
      <c r="AP189" s="937"/>
      <c r="AQ189" s="938"/>
      <c r="AR189" s="937"/>
      <c r="AS189" s="938"/>
      <c r="AT189" s="334"/>
      <c r="AU189" s="935"/>
      <c r="AV189" s="936"/>
      <c r="AW189" s="935"/>
      <c r="AX189" s="936"/>
      <c r="AY189" s="935"/>
      <c r="AZ189" s="936"/>
      <c r="BA189" s="335"/>
      <c r="BB189" s="939"/>
      <c r="BC189" s="940"/>
      <c r="BD189" s="939"/>
      <c r="BE189" s="940"/>
      <c r="BF189" s="939"/>
      <c r="BG189" s="940"/>
      <c r="BH189" s="336"/>
      <c r="BI189" s="311">
        <f t="shared" si="215"/>
        <v>0</v>
      </c>
      <c r="BJ189" s="311">
        <f t="shared" si="216"/>
        <v>0</v>
      </c>
      <c r="BK189" s="311">
        <f t="shared" si="217"/>
        <v>0</v>
      </c>
      <c r="BL189" s="301">
        <f t="shared" si="218"/>
        <v>0</v>
      </c>
    </row>
    <row r="190" spans="1:64" ht="15" customHeight="1">
      <c r="C190" s="71" t="s">
        <v>28</v>
      </c>
      <c r="D190" s="667"/>
      <c r="E190" s="66"/>
      <c r="F190" s="66"/>
      <c r="G190" s="66"/>
      <c r="H190" s="66"/>
      <c r="I190" s="66"/>
      <c r="J190" s="66"/>
      <c r="K190" s="66"/>
      <c r="L190" s="66"/>
      <c r="M190" s="66"/>
      <c r="N190" s="66"/>
      <c r="O190" s="597"/>
      <c r="P190" s="66"/>
      <c r="Q190" s="135"/>
      <c r="R190" s="64">
        <f t="shared" si="213"/>
        <v>1</v>
      </c>
      <c r="S190" s="820"/>
      <c r="T190" s="833"/>
      <c r="U190" s="820"/>
      <c r="V190" s="833"/>
      <c r="W190" s="820"/>
      <c r="X190" s="833"/>
      <c r="Y190" s="339"/>
      <c r="Z190" s="787"/>
      <c r="AA190" s="788"/>
      <c r="AB190" s="787"/>
      <c r="AC190" s="788"/>
      <c r="AD190" s="787"/>
      <c r="AE190" s="788"/>
      <c r="AF190" s="330"/>
      <c r="AG190" s="779">
        <f t="shared" si="219"/>
        <v>0</v>
      </c>
      <c r="AH190" s="780"/>
      <c r="AI190" s="779">
        <f t="shared" si="220"/>
        <v>0</v>
      </c>
      <c r="AJ190" s="780"/>
      <c r="AK190" s="779">
        <f t="shared" si="221"/>
        <v>0</v>
      </c>
      <c r="AL190" s="780"/>
      <c r="AM190" s="280">
        <f t="shared" si="214"/>
        <v>0</v>
      </c>
      <c r="AN190" s="937"/>
      <c r="AO190" s="938"/>
      <c r="AP190" s="937"/>
      <c r="AQ190" s="938"/>
      <c r="AR190" s="937"/>
      <c r="AS190" s="938"/>
      <c r="AT190" s="334"/>
      <c r="AU190" s="935"/>
      <c r="AV190" s="936"/>
      <c r="AW190" s="935"/>
      <c r="AX190" s="936"/>
      <c r="AY190" s="935"/>
      <c r="AZ190" s="936"/>
      <c r="BA190" s="335"/>
      <c r="BB190" s="939"/>
      <c r="BC190" s="940"/>
      <c r="BD190" s="939"/>
      <c r="BE190" s="940"/>
      <c r="BF190" s="939"/>
      <c r="BG190" s="940"/>
      <c r="BH190" s="336"/>
      <c r="BI190" s="311">
        <f t="shared" si="215"/>
        <v>0</v>
      </c>
      <c r="BJ190" s="311">
        <f t="shared" si="216"/>
        <v>0</v>
      </c>
      <c r="BK190" s="311">
        <f t="shared" si="217"/>
        <v>0</v>
      </c>
      <c r="BL190" s="301">
        <f t="shared" si="218"/>
        <v>0</v>
      </c>
    </row>
    <row r="191" spans="1:64" ht="15" customHeight="1">
      <c r="C191" s="71" t="s">
        <v>54</v>
      </c>
      <c r="D191" s="667"/>
      <c r="E191" s="66"/>
      <c r="F191" s="66"/>
      <c r="G191" s="66"/>
      <c r="H191" s="66"/>
      <c r="I191" s="66"/>
      <c r="J191" s="66"/>
      <c r="K191" s="66"/>
      <c r="L191" s="66"/>
      <c r="M191" s="66"/>
      <c r="N191" s="66"/>
      <c r="O191" s="597"/>
      <c r="P191" s="66"/>
      <c r="Q191" s="135"/>
      <c r="R191" s="64">
        <f t="shared" si="213"/>
        <v>1.1000000000000001</v>
      </c>
      <c r="S191" s="820"/>
      <c r="T191" s="833"/>
      <c r="U191" s="820"/>
      <c r="V191" s="833"/>
      <c r="W191" s="820"/>
      <c r="X191" s="833"/>
      <c r="Y191" s="339"/>
      <c r="Z191" s="787"/>
      <c r="AA191" s="788"/>
      <c r="AB191" s="787"/>
      <c r="AC191" s="788"/>
      <c r="AD191" s="787"/>
      <c r="AE191" s="788"/>
      <c r="AF191" s="330"/>
      <c r="AG191" s="779">
        <f t="shared" si="219"/>
        <v>0</v>
      </c>
      <c r="AH191" s="780"/>
      <c r="AI191" s="779">
        <f t="shared" si="220"/>
        <v>0</v>
      </c>
      <c r="AJ191" s="780"/>
      <c r="AK191" s="779">
        <f t="shared" si="221"/>
        <v>0</v>
      </c>
      <c r="AL191" s="780"/>
      <c r="AM191" s="280">
        <f t="shared" si="214"/>
        <v>0</v>
      </c>
      <c r="AN191" s="937"/>
      <c r="AO191" s="938"/>
      <c r="AP191" s="937"/>
      <c r="AQ191" s="938"/>
      <c r="AR191" s="937"/>
      <c r="AS191" s="938"/>
      <c r="AT191" s="334"/>
      <c r="AU191" s="935"/>
      <c r="AV191" s="936"/>
      <c r="AW191" s="935"/>
      <c r="AX191" s="936"/>
      <c r="AY191" s="935"/>
      <c r="AZ191" s="936"/>
      <c r="BA191" s="335"/>
      <c r="BB191" s="939"/>
      <c r="BC191" s="940"/>
      <c r="BD191" s="939"/>
      <c r="BE191" s="940"/>
      <c r="BF191" s="939"/>
      <c r="BG191" s="940"/>
      <c r="BH191" s="336"/>
      <c r="BI191" s="311">
        <f t="shared" si="215"/>
        <v>0</v>
      </c>
      <c r="BJ191" s="311">
        <f t="shared" si="216"/>
        <v>0</v>
      </c>
      <c r="BK191" s="311">
        <f t="shared" si="217"/>
        <v>0</v>
      </c>
      <c r="BL191" s="301">
        <f t="shared" si="218"/>
        <v>0</v>
      </c>
    </row>
    <row r="192" spans="1:64" ht="15" customHeight="1">
      <c r="C192" s="71" t="s">
        <v>350</v>
      </c>
      <c r="D192" s="667" t="s">
        <v>373</v>
      </c>
      <c r="E192" s="66"/>
      <c r="F192" s="66"/>
      <c r="G192" s="66"/>
      <c r="H192" s="66"/>
      <c r="I192" s="66"/>
      <c r="J192" s="66"/>
      <c r="K192" s="66"/>
      <c r="L192" s="66"/>
      <c r="M192" s="66"/>
      <c r="N192" s="66"/>
      <c r="O192" s="597"/>
      <c r="P192" s="66"/>
      <c r="Q192" s="135"/>
      <c r="R192" s="64">
        <f t="shared" si="213"/>
        <v>1.1000000000000001</v>
      </c>
      <c r="S192" s="820"/>
      <c r="T192" s="833"/>
      <c r="U192" s="820"/>
      <c r="V192" s="833"/>
      <c r="W192" s="820"/>
      <c r="X192" s="833"/>
      <c r="Y192" s="339"/>
      <c r="Z192" s="787"/>
      <c r="AA192" s="788"/>
      <c r="AB192" s="787"/>
      <c r="AC192" s="788"/>
      <c r="AD192" s="787"/>
      <c r="AE192" s="788"/>
      <c r="AF192" s="330"/>
      <c r="AG192" s="779">
        <f t="shared" si="219"/>
        <v>0</v>
      </c>
      <c r="AH192" s="780"/>
      <c r="AI192" s="779">
        <f t="shared" si="220"/>
        <v>0</v>
      </c>
      <c r="AJ192" s="780"/>
      <c r="AK192" s="779">
        <f t="shared" si="221"/>
        <v>0</v>
      </c>
      <c r="AL192" s="780"/>
      <c r="AM192" s="280">
        <f t="shared" si="214"/>
        <v>0</v>
      </c>
      <c r="AN192" s="937"/>
      <c r="AO192" s="938"/>
      <c r="AP192" s="937"/>
      <c r="AQ192" s="938"/>
      <c r="AR192" s="937"/>
      <c r="AS192" s="938"/>
      <c r="AT192" s="334"/>
      <c r="AU192" s="935"/>
      <c r="AV192" s="936"/>
      <c r="AW192" s="935"/>
      <c r="AX192" s="936"/>
      <c r="AY192" s="935"/>
      <c r="AZ192" s="936"/>
      <c r="BA192" s="335"/>
      <c r="BB192" s="939"/>
      <c r="BC192" s="940"/>
      <c r="BD192" s="939"/>
      <c r="BE192" s="940"/>
      <c r="BF192" s="939"/>
      <c r="BG192" s="940"/>
      <c r="BH192" s="336"/>
      <c r="BI192" s="311">
        <f t="shared" si="215"/>
        <v>0</v>
      </c>
      <c r="BJ192" s="311">
        <f t="shared" si="216"/>
        <v>0</v>
      </c>
      <c r="BK192" s="311">
        <f t="shared" si="217"/>
        <v>0</v>
      </c>
      <c r="BL192" s="301">
        <f t="shared" si="218"/>
        <v>0</v>
      </c>
    </row>
    <row r="193" spans="3:64" ht="15" customHeight="1">
      <c r="C193" s="71" t="s">
        <v>262</v>
      </c>
      <c r="D193" s="667"/>
      <c r="E193" s="66"/>
      <c r="F193" s="66"/>
      <c r="G193" s="66"/>
      <c r="H193" s="66"/>
      <c r="I193" s="66"/>
      <c r="J193" s="66"/>
      <c r="K193" s="66"/>
      <c r="L193" s="66"/>
      <c r="M193" s="66"/>
      <c r="N193" s="66"/>
      <c r="O193" s="597"/>
      <c r="P193" s="66"/>
      <c r="Q193" s="135"/>
      <c r="R193" s="64">
        <f t="shared" si="213"/>
        <v>1</v>
      </c>
      <c r="S193" s="820"/>
      <c r="T193" s="833"/>
      <c r="U193" s="820"/>
      <c r="V193" s="833"/>
      <c r="W193" s="820"/>
      <c r="X193" s="833"/>
      <c r="Y193" s="339"/>
      <c r="Z193" s="787"/>
      <c r="AA193" s="788"/>
      <c r="AB193" s="787"/>
      <c r="AC193" s="788"/>
      <c r="AD193" s="787"/>
      <c r="AE193" s="788"/>
      <c r="AF193" s="330"/>
      <c r="AG193" s="779">
        <f t="shared" si="219"/>
        <v>0</v>
      </c>
      <c r="AH193" s="780"/>
      <c r="AI193" s="779">
        <f t="shared" si="220"/>
        <v>0</v>
      </c>
      <c r="AJ193" s="780"/>
      <c r="AK193" s="779">
        <f t="shared" si="221"/>
        <v>0</v>
      </c>
      <c r="AL193" s="780"/>
      <c r="AM193" s="280">
        <f t="shared" si="214"/>
        <v>0</v>
      </c>
      <c r="AN193" s="937"/>
      <c r="AO193" s="938"/>
      <c r="AP193" s="937"/>
      <c r="AQ193" s="938"/>
      <c r="AR193" s="937"/>
      <c r="AS193" s="938"/>
      <c r="AT193" s="334"/>
      <c r="AU193" s="935"/>
      <c r="AV193" s="936"/>
      <c r="AW193" s="935"/>
      <c r="AX193" s="936"/>
      <c r="AY193" s="935"/>
      <c r="AZ193" s="936"/>
      <c r="BA193" s="335"/>
      <c r="BB193" s="939"/>
      <c r="BC193" s="940"/>
      <c r="BD193" s="939"/>
      <c r="BE193" s="940"/>
      <c r="BF193" s="939"/>
      <c r="BG193" s="940"/>
      <c r="BH193" s="336"/>
      <c r="BI193" s="311">
        <f t="shared" si="215"/>
        <v>0</v>
      </c>
      <c r="BJ193" s="311">
        <f t="shared" si="216"/>
        <v>0</v>
      </c>
      <c r="BK193" s="311">
        <f t="shared" si="217"/>
        <v>0</v>
      </c>
      <c r="BL193" s="301">
        <f t="shared" si="218"/>
        <v>0</v>
      </c>
    </row>
    <row r="194" spans="3:64" ht="15" customHeight="1">
      <c r="C194" s="71" t="s">
        <v>28</v>
      </c>
      <c r="D194" s="667"/>
      <c r="E194" s="66"/>
      <c r="F194" s="66"/>
      <c r="G194" s="66"/>
      <c r="H194" s="66"/>
      <c r="I194" s="66"/>
      <c r="J194" s="66"/>
      <c r="K194" s="66"/>
      <c r="L194" s="66"/>
      <c r="M194" s="66"/>
      <c r="N194" s="66"/>
      <c r="O194" s="597"/>
      <c r="P194" s="66"/>
      <c r="Q194" s="135"/>
      <c r="R194" s="64">
        <f t="shared" si="213"/>
        <v>1</v>
      </c>
      <c r="S194" s="820"/>
      <c r="T194" s="833"/>
      <c r="U194" s="820"/>
      <c r="V194" s="833"/>
      <c r="W194" s="820"/>
      <c r="X194" s="833"/>
      <c r="Y194" s="339"/>
      <c r="Z194" s="787"/>
      <c r="AA194" s="788"/>
      <c r="AB194" s="787"/>
      <c r="AC194" s="788"/>
      <c r="AD194" s="787"/>
      <c r="AE194" s="788"/>
      <c r="AF194" s="330"/>
      <c r="AG194" s="779">
        <f t="shared" si="219"/>
        <v>0</v>
      </c>
      <c r="AH194" s="780"/>
      <c r="AI194" s="779">
        <f t="shared" si="220"/>
        <v>0</v>
      </c>
      <c r="AJ194" s="780"/>
      <c r="AK194" s="779">
        <f t="shared" si="221"/>
        <v>0</v>
      </c>
      <c r="AL194" s="780"/>
      <c r="AM194" s="280">
        <f t="shared" si="214"/>
        <v>0</v>
      </c>
      <c r="AN194" s="937"/>
      <c r="AO194" s="938"/>
      <c r="AP194" s="937"/>
      <c r="AQ194" s="938"/>
      <c r="AR194" s="937"/>
      <c r="AS194" s="938"/>
      <c r="AT194" s="334"/>
      <c r="AU194" s="935"/>
      <c r="AV194" s="936"/>
      <c r="AW194" s="935"/>
      <c r="AX194" s="936"/>
      <c r="AY194" s="935"/>
      <c r="AZ194" s="936"/>
      <c r="BA194" s="335"/>
      <c r="BB194" s="939"/>
      <c r="BC194" s="940"/>
      <c r="BD194" s="939"/>
      <c r="BE194" s="940"/>
      <c r="BF194" s="939"/>
      <c r="BG194" s="940"/>
      <c r="BH194" s="336"/>
      <c r="BI194" s="311">
        <f t="shared" si="215"/>
        <v>0</v>
      </c>
      <c r="BJ194" s="311">
        <f t="shared" si="216"/>
        <v>0</v>
      </c>
      <c r="BK194" s="311">
        <f t="shared" si="217"/>
        <v>0</v>
      </c>
      <c r="BL194" s="301">
        <f t="shared" si="218"/>
        <v>0</v>
      </c>
    </row>
    <row r="195" spans="3:64" ht="15" customHeight="1">
      <c r="C195" s="71" t="s">
        <v>54</v>
      </c>
      <c r="D195" s="667"/>
      <c r="E195" s="66"/>
      <c r="F195" s="66"/>
      <c r="G195" s="66"/>
      <c r="H195" s="66"/>
      <c r="I195" s="66"/>
      <c r="J195" s="66"/>
      <c r="K195" s="66"/>
      <c r="L195" s="66"/>
      <c r="M195" s="66"/>
      <c r="N195" s="66"/>
      <c r="O195" s="597"/>
      <c r="P195" s="66"/>
      <c r="Q195" s="135"/>
      <c r="R195" s="64">
        <f t="shared" si="213"/>
        <v>1.1000000000000001</v>
      </c>
      <c r="S195" s="820"/>
      <c r="T195" s="833"/>
      <c r="U195" s="820"/>
      <c r="V195" s="833"/>
      <c r="W195" s="820"/>
      <c r="X195" s="833"/>
      <c r="Y195" s="339"/>
      <c r="Z195" s="787"/>
      <c r="AA195" s="788"/>
      <c r="AB195" s="787"/>
      <c r="AC195" s="788"/>
      <c r="AD195" s="787"/>
      <c r="AE195" s="788"/>
      <c r="AF195" s="330"/>
      <c r="AG195" s="779">
        <f t="shared" si="219"/>
        <v>0</v>
      </c>
      <c r="AH195" s="780"/>
      <c r="AI195" s="779">
        <f t="shared" si="220"/>
        <v>0</v>
      </c>
      <c r="AJ195" s="780"/>
      <c r="AK195" s="779">
        <f t="shared" si="221"/>
        <v>0</v>
      </c>
      <c r="AL195" s="780"/>
      <c r="AM195" s="280">
        <f t="shared" si="214"/>
        <v>0</v>
      </c>
      <c r="AN195" s="937"/>
      <c r="AO195" s="938"/>
      <c r="AP195" s="937"/>
      <c r="AQ195" s="938"/>
      <c r="AR195" s="937"/>
      <c r="AS195" s="938"/>
      <c r="AT195" s="334"/>
      <c r="AU195" s="935"/>
      <c r="AV195" s="936"/>
      <c r="AW195" s="935"/>
      <c r="AX195" s="936"/>
      <c r="AY195" s="935"/>
      <c r="AZ195" s="936"/>
      <c r="BA195" s="335"/>
      <c r="BB195" s="939"/>
      <c r="BC195" s="940"/>
      <c r="BD195" s="939"/>
      <c r="BE195" s="940"/>
      <c r="BF195" s="939"/>
      <c r="BG195" s="940"/>
      <c r="BH195" s="336"/>
      <c r="BI195" s="311">
        <f t="shared" si="215"/>
        <v>0</v>
      </c>
      <c r="BJ195" s="311">
        <f t="shared" si="216"/>
        <v>0</v>
      </c>
      <c r="BK195" s="311">
        <f t="shared" si="217"/>
        <v>0</v>
      </c>
      <c r="BL195" s="301">
        <f t="shared" si="218"/>
        <v>0</v>
      </c>
    </row>
    <row r="196" spans="3:64" ht="15" customHeight="1">
      <c r="C196" s="71" t="s">
        <v>350</v>
      </c>
      <c r="D196" s="667" t="s">
        <v>373</v>
      </c>
      <c r="E196" s="66"/>
      <c r="F196" s="66"/>
      <c r="G196" s="66"/>
      <c r="H196" s="66"/>
      <c r="I196" s="66"/>
      <c r="J196" s="66"/>
      <c r="K196" s="66"/>
      <c r="L196" s="66"/>
      <c r="M196" s="66"/>
      <c r="N196" s="66"/>
      <c r="O196" s="597"/>
      <c r="P196" s="66"/>
      <c r="Q196" s="135"/>
      <c r="R196" s="64">
        <f t="shared" si="213"/>
        <v>1.1000000000000001</v>
      </c>
      <c r="S196" s="820"/>
      <c r="T196" s="833"/>
      <c r="U196" s="820"/>
      <c r="V196" s="833"/>
      <c r="W196" s="820"/>
      <c r="X196" s="833"/>
      <c r="Y196" s="339"/>
      <c r="Z196" s="787"/>
      <c r="AA196" s="788"/>
      <c r="AB196" s="787"/>
      <c r="AC196" s="788"/>
      <c r="AD196" s="787"/>
      <c r="AE196" s="788"/>
      <c r="AF196" s="330"/>
      <c r="AG196" s="779">
        <f t="shared" si="219"/>
        <v>0</v>
      </c>
      <c r="AH196" s="780"/>
      <c r="AI196" s="779">
        <f t="shared" si="220"/>
        <v>0</v>
      </c>
      <c r="AJ196" s="780"/>
      <c r="AK196" s="779">
        <f t="shared" si="221"/>
        <v>0</v>
      </c>
      <c r="AL196" s="780"/>
      <c r="AM196" s="280">
        <f t="shared" si="214"/>
        <v>0</v>
      </c>
      <c r="AN196" s="937"/>
      <c r="AO196" s="938"/>
      <c r="AP196" s="937"/>
      <c r="AQ196" s="938"/>
      <c r="AR196" s="937"/>
      <c r="AS196" s="938"/>
      <c r="AT196" s="334"/>
      <c r="AU196" s="935"/>
      <c r="AV196" s="936"/>
      <c r="AW196" s="935"/>
      <c r="AX196" s="936"/>
      <c r="AY196" s="935"/>
      <c r="AZ196" s="936"/>
      <c r="BA196" s="335"/>
      <c r="BB196" s="939"/>
      <c r="BC196" s="940"/>
      <c r="BD196" s="939"/>
      <c r="BE196" s="940"/>
      <c r="BF196" s="939"/>
      <c r="BG196" s="940"/>
      <c r="BH196" s="336"/>
      <c r="BI196" s="311">
        <f t="shared" si="215"/>
        <v>0</v>
      </c>
      <c r="BJ196" s="311">
        <f t="shared" si="216"/>
        <v>0</v>
      </c>
      <c r="BK196" s="311">
        <f t="shared" si="217"/>
        <v>0</v>
      </c>
      <c r="BL196" s="301">
        <f t="shared" si="218"/>
        <v>0</v>
      </c>
    </row>
    <row r="197" spans="3:64" ht="15" customHeight="1">
      <c r="C197" s="71" t="s">
        <v>262</v>
      </c>
      <c r="D197" s="667"/>
      <c r="E197" s="66"/>
      <c r="F197" s="66"/>
      <c r="G197" s="66"/>
      <c r="H197" s="66"/>
      <c r="I197" s="66"/>
      <c r="J197" s="66"/>
      <c r="K197" s="66"/>
      <c r="L197" s="66"/>
      <c r="M197" s="66"/>
      <c r="N197" s="66"/>
      <c r="O197" s="597"/>
      <c r="P197" s="66"/>
      <c r="Q197" s="135"/>
      <c r="R197" s="64">
        <f t="shared" si="213"/>
        <v>1</v>
      </c>
      <c r="S197" s="820"/>
      <c r="T197" s="833"/>
      <c r="U197" s="820"/>
      <c r="V197" s="833"/>
      <c r="W197" s="820"/>
      <c r="X197" s="833"/>
      <c r="Y197" s="339"/>
      <c r="Z197" s="787"/>
      <c r="AA197" s="788"/>
      <c r="AB197" s="787"/>
      <c r="AC197" s="788"/>
      <c r="AD197" s="787"/>
      <c r="AE197" s="788"/>
      <c r="AF197" s="330"/>
      <c r="AG197" s="779">
        <f t="shared" si="219"/>
        <v>0</v>
      </c>
      <c r="AH197" s="780"/>
      <c r="AI197" s="779">
        <f t="shared" si="220"/>
        <v>0</v>
      </c>
      <c r="AJ197" s="780"/>
      <c r="AK197" s="779">
        <f t="shared" si="221"/>
        <v>0</v>
      </c>
      <c r="AL197" s="780"/>
      <c r="AM197" s="280">
        <f t="shared" si="214"/>
        <v>0</v>
      </c>
      <c r="AN197" s="937"/>
      <c r="AO197" s="938"/>
      <c r="AP197" s="937"/>
      <c r="AQ197" s="938"/>
      <c r="AR197" s="937"/>
      <c r="AS197" s="938"/>
      <c r="AT197" s="334"/>
      <c r="AU197" s="935"/>
      <c r="AV197" s="936"/>
      <c r="AW197" s="935"/>
      <c r="AX197" s="936"/>
      <c r="AY197" s="935"/>
      <c r="AZ197" s="936"/>
      <c r="BA197" s="335"/>
      <c r="BB197" s="939"/>
      <c r="BC197" s="940"/>
      <c r="BD197" s="939"/>
      <c r="BE197" s="940"/>
      <c r="BF197" s="939"/>
      <c r="BG197" s="940"/>
      <c r="BH197" s="336"/>
      <c r="BI197" s="311">
        <f t="shared" si="215"/>
        <v>0</v>
      </c>
      <c r="BJ197" s="311">
        <f t="shared" si="216"/>
        <v>0</v>
      </c>
      <c r="BK197" s="311">
        <f t="shared" si="217"/>
        <v>0</v>
      </c>
      <c r="BL197" s="301">
        <f t="shared" si="218"/>
        <v>0</v>
      </c>
    </row>
    <row r="198" spans="3:64" ht="15" customHeight="1">
      <c r="C198" s="71" t="s">
        <v>28</v>
      </c>
      <c r="D198" s="667"/>
      <c r="E198" s="66"/>
      <c r="F198" s="66"/>
      <c r="G198" s="66"/>
      <c r="H198" s="66"/>
      <c r="I198" s="66"/>
      <c r="J198" s="66"/>
      <c r="K198" s="66"/>
      <c r="L198" s="66"/>
      <c r="M198" s="66"/>
      <c r="N198" s="66"/>
      <c r="O198" s="597"/>
      <c r="P198" s="66"/>
      <c r="Q198" s="135"/>
      <c r="R198" s="64">
        <f t="shared" si="213"/>
        <v>1</v>
      </c>
      <c r="S198" s="820"/>
      <c r="T198" s="833"/>
      <c r="U198" s="820"/>
      <c r="V198" s="833"/>
      <c r="W198" s="820"/>
      <c r="X198" s="833"/>
      <c r="Y198" s="339"/>
      <c r="Z198" s="787"/>
      <c r="AA198" s="788"/>
      <c r="AB198" s="787"/>
      <c r="AC198" s="788"/>
      <c r="AD198" s="787"/>
      <c r="AE198" s="788"/>
      <c r="AF198" s="330"/>
      <c r="AG198" s="779">
        <f t="shared" si="219"/>
        <v>0</v>
      </c>
      <c r="AH198" s="780"/>
      <c r="AI198" s="779">
        <f t="shared" si="220"/>
        <v>0</v>
      </c>
      <c r="AJ198" s="780"/>
      <c r="AK198" s="779">
        <f t="shared" si="221"/>
        <v>0</v>
      </c>
      <c r="AL198" s="780"/>
      <c r="AM198" s="280">
        <f t="shared" si="214"/>
        <v>0</v>
      </c>
      <c r="AN198" s="937"/>
      <c r="AO198" s="938"/>
      <c r="AP198" s="937"/>
      <c r="AQ198" s="938"/>
      <c r="AR198" s="937"/>
      <c r="AS198" s="938"/>
      <c r="AT198" s="334"/>
      <c r="AU198" s="935"/>
      <c r="AV198" s="936"/>
      <c r="AW198" s="935"/>
      <c r="AX198" s="936"/>
      <c r="AY198" s="935"/>
      <c r="AZ198" s="936"/>
      <c r="BA198" s="335"/>
      <c r="BB198" s="939"/>
      <c r="BC198" s="940"/>
      <c r="BD198" s="939"/>
      <c r="BE198" s="940"/>
      <c r="BF198" s="939"/>
      <c r="BG198" s="940"/>
      <c r="BH198" s="336"/>
      <c r="BI198" s="311">
        <f t="shared" si="215"/>
        <v>0</v>
      </c>
      <c r="BJ198" s="311">
        <f t="shared" si="216"/>
        <v>0</v>
      </c>
      <c r="BK198" s="311">
        <f t="shared" si="217"/>
        <v>0</v>
      </c>
      <c r="BL198" s="301">
        <f t="shared" si="218"/>
        <v>0</v>
      </c>
    </row>
    <row r="199" spans="3:64" ht="15" customHeight="1">
      <c r="C199" s="71" t="s">
        <v>54</v>
      </c>
      <c r="D199" s="667"/>
      <c r="E199" s="66"/>
      <c r="F199" s="66"/>
      <c r="G199" s="66"/>
      <c r="H199" s="66"/>
      <c r="I199" s="66"/>
      <c r="J199" s="66"/>
      <c r="K199" s="66"/>
      <c r="L199" s="66"/>
      <c r="M199" s="66"/>
      <c r="N199" s="66"/>
      <c r="O199" s="597"/>
      <c r="P199" s="66"/>
      <c r="Q199" s="135"/>
      <c r="R199" s="64">
        <f t="shared" si="213"/>
        <v>1.1000000000000001</v>
      </c>
      <c r="S199" s="820"/>
      <c r="T199" s="833"/>
      <c r="U199" s="820"/>
      <c r="V199" s="833"/>
      <c r="W199" s="820"/>
      <c r="X199" s="833"/>
      <c r="Y199" s="339"/>
      <c r="Z199" s="787"/>
      <c r="AA199" s="788"/>
      <c r="AB199" s="787"/>
      <c r="AC199" s="788"/>
      <c r="AD199" s="787"/>
      <c r="AE199" s="788"/>
      <c r="AF199" s="330"/>
      <c r="AG199" s="779">
        <f t="shared" si="219"/>
        <v>0</v>
      </c>
      <c r="AH199" s="780"/>
      <c r="AI199" s="779">
        <f t="shared" si="220"/>
        <v>0</v>
      </c>
      <c r="AJ199" s="780"/>
      <c r="AK199" s="779">
        <f t="shared" si="221"/>
        <v>0</v>
      </c>
      <c r="AL199" s="780"/>
      <c r="AM199" s="280">
        <f t="shared" si="214"/>
        <v>0</v>
      </c>
      <c r="AN199" s="937"/>
      <c r="AO199" s="938"/>
      <c r="AP199" s="937"/>
      <c r="AQ199" s="938"/>
      <c r="AR199" s="937"/>
      <c r="AS199" s="938"/>
      <c r="AT199" s="334"/>
      <c r="AU199" s="935"/>
      <c r="AV199" s="936"/>
      <c r="AW199" s="935"/>
      <c r="AX199" s="936"/>
      <c r="AY199" s="935"/>
      <c r="AZ199" s="936"/>
      <c r="BA199" s="335"/>
      <c r="BB199" s="939"/>
      <c r="BC199" s="940"/>
      <c r="BD199" s="939"/>
      <c r="BE199" s="940"/>
      <c r="BF199" s="939"/>
      <c r="BG199" s="940"/>
      <c r="BH199" s="336"/>
      <c r="BI199" s="311">
        <f t="shared" si="215"/>
        <v>0</v>
      </c>
      <c r="BJ199" s="311">
        <f t="shared" si="216"/>
        <v>0</v>
      </c>
      <c r="BK199" s="311">
        <f t="shared" si="217"/>
        <v>0</v>
      </c>
      <c r="BL199" s="301">
        <f t="shared" si="218"/>
        <v>0</v>
      </c>
    </row>
    <row r="200" spans="3:64" ht="15" customHeight="1">
      <c r="C200" s="71" t="s">
        <v>350</v>
      </c>
      <c r="D200" s="667" t="s">
        <v>373</v>
      </c>
      <c r="E200" s="66"/>
      <c r="F200" s="66"/>
      <c r="G200" s="66"/>
      <c r="H200" s="66"/>
      <c r="I200" s="66"/>
      <c r="J200" s="66"/>
      <c r="K200" s="66"/>
      <c r="L200" s="66"/>
      <c r="M200" s="66"/>
      <c r="N200" s="66"/>
      <c r="O200" s="597"/>
      <c r="P200" s="66"/>
      <c r="Q200" s="135"/>
      <c r="R200" s="64">
        <f t="shared" si="213"/>
        <v>1.1000000000000001</v>
      </c>
      <c r="S200" s="820"/>
      <c r="T200" s="833"/>
      <c r="U200" s="820"/>
      <c r="V200" s="833"/>
      <c r="W200" s="820"/>
      <c r="X200" s="833"/>
      <c r="Y200" s="339"/>
      <c r="Z200" s="787"/>
      <c r="AA200" s="788"/>
      <c r="AB200" s="787"/>
      <c r="AC200" s="788"/>
      <c r="AD200" s="787"/>
      <c r="AE200" s="788"/>
      <c r="AF200" s="330"/>
      <c r="AG200" s="779">
        <f t="shared" si="219"/>
        <v>0</v>
      </c>
      <c r="AH200" s="780"/>
      <c r="AI200" s="779">
        <f t="shared" si="220"/>
        <v>0</v>
      </c>
      <c r="AJ200" s="780"/>
      <c r="AK200" s="779">
        <f t="shared" si="221"/>
        <v>0</v>
      </c>
      <c r="AL200" s="780"/>
      <c r="AM200" s="280">
        <f t="shared" si="214"/>
        <v>0</v>
      </c>
      <c r="AN200" s="937"/>
      <c r="AO200" s="938"/>
      <c r="AP200" s="937"/>
      <c r="AQ200" s="938"/>
      <c r="AR200" s="937"/>
      <c r="AS200" s="938"/>
      <c r="AT200" s="334"/>
      <c r="AU200" s="935"/>
      <c r="AV200" s="936"/>
      <c r="AW200" s="935"/>
      <c r="AX200" s="936"/>
      <c r="AY200" s="935"/>
      <c r="AZ200" s="936"/>
      <c r="BA200" s="335"/>
      <c r="BB200" s="939"/>
      <c r="BC200" s="940"/>
      <c r="BD200" s="939"/>
      <c r="BE200" s="940"/>
      <c r="BF200" s="939"/>
      <c r="BG200" s="940"/>
      <c r="BH200" s="336"/>
      <c r="BI200" s="311">
        <f t="shared" si="215"/>
        <v>0</v>
      </c>
      <c r="BJ200" s="311">
        <f t="shared" si="216"/>
        <v>0</v>
      </c>
      <c r="BK200" s="311">
        <f t="shared" si="217"/>
        <v>0</v>
      </c>
      <c r="BL200" s="301">
        <f t="shared" si="218"/>
        <v>0</v>
      </c>
    </row>
    <row r="201" spans="3:64" ht="15" customHeight="1">
      <c r="C201" s="71" t="s">
        <v>262</v>
      </c>
      <c r="D201" s="667"/>
      <c r="E201" s="66"/>
      <c r="F201" s="66"/>
      <c r="G201" s="66"/>
      <c r="H201" s="66"/>
      <c r="I201" s="66"/>
      <c r="J201" s="66"/>
      <c r="K201" s="66"/>
      <c r="L201" s="66"/>
      <c r="M201" s="66"/>
      <c r="N201" s="66"/>
      <c r="O201" s="597"/>
      <c r="P201" s="66"/>
      <c r="Q201" s="135"/>
      <c r="R201" s="64">
        <f t="shared" si="213"/>
        <v>1</v>
      </c>
      <c r="S201" s="820"/>
      <c r="T201" s="833"/>
      <c r="U201" s="820"/>
      <c r="V201" s="833"/>
      <c r="W201" s="820"/>
      <c r="X201" s="833"/>
      <c r="Y201" s="339"/>
      <c r="Z201" s="787"/>
      <c r="AA201" s="788"/>
      <c r="AB201" s="787"/>
      <c r="AC201" s="788"/>
      <c r="AD201" s="787"/>
      <c r="AE201" s="788"/>
      <c r="AF201" s="330"/>
      <c r="AG201" s="779">
        <f t="shared" si="219"/>
        <v>0</v>
      </c>
      <c r="AH201" s="780"/>
      <c r="AI201" s="779">
        <f t="shared" si="220"/>
        <v>0</v>
      </c>
      <c r="AJ201" s="780"/>
      <c r="AK201" s="779">
        <f t="shared" si="221"/>
        <v>0</v>
      </c>
      <c r="AL201" s="780"/>
      <c r="AM201" s="280">
        <f t="shared" si="214"/>
        <v>0</v>
      </c>
      <c r="AN201" s="937"/>
      <c r="AO201" s="938"/>
      <c r="AP201" s="937"/>
      <c r="AQ201" s="938"/>
      <c r="AR201" s="937"/>
      <c r="AS201" s="938"/>
      <c r="AT201" s="334"/>
      <c r="AU201" s="935"/>
      <c r="AV201" s="936"/>
      <c r="AW201" s="935"/>
      <c r="AX201" s="936"/>
      <c r="AY201" s="935"/>
      <c r="AZ201" s="936"/>
      <c r="BA201" s="335"/>
      <c r="BB201" s="939"/>
      <c r="BC201" s="940"/>
      <c r="BD201" s="939"/>
      <c r="BE201" s="940"/>
      <c r="BF201" s="939"/>
      <c r="BG201" s="940"/>
      <c r="BH201" s="336"/>
      <c r="BI201" s="311">
        <f t="shared" si="215"/>
        <v>0</v>
      </c>
      <c r="BJ201" s="311">
        <f t="shared" si="216"/>
        <v>0</v>
      </c>
      <c r="BK201" s="311">
        <f t="shared" si="217"/>
        <v>0</v>
      </c>
      <c r="BL201" s="301">
        <f t="shared" si="218"/>
        <v>0</v>
      </c>
    </row>
    <row r="202" spans="3:64" ht="15" customHeight="1">
      <c r="C202" s="71" t="s">
        <v>28</v>
      </c>
      <c r="D202" s="667"/>
      <c r="E202" s="66"/>
      <c r="F202" s="66"/>
      <c r="G202" s="66"/>
      <c r="H202" s="66"/>
      <c r="I202" s="66"/>
      <c r="J202" s="66"/>
      <c r="K202" s="66"/>
      <c r="L202" s="66"/>
      <c r="M202" s="66"/>
      <c r="N202" s="66"/>
      <c r="O202" s="597"/>
      <c r="P202" s="66"/>
      <c r="Q202" s="135"/>
      <c r="R202" s="64">
        <f t="shared" si="213"/>
        <v>1</v>
      </c>
      <c r="S202" s="820"/>
      <c r="T202" s="833"/>
      <c r="U202" s="820"/>
      <c r="V202" s="833"/>
      <c r="W202" s="820"/>
      <c r="X202" s="833"/>
      <c r="Y202" s="339"/>
      <c r="Z202" s="787"/>
      <c r="AA202" s="788"/>
      <c r="AB202" s="787"/>
      <c r="AC202" s="788"/>
      <c r="AD202" s="787"/>
      <c r="AE202" s="788"/>
      <c r="AF202" s="330"/>
      <c r="AG202" s="779">
        <f t="shared" si="219"/>
        <v>0</v>
      </c>
      <c r="AH202" s="780"/>
      <c r="AI202" s="779">
        <f t="shared" si="220"/>
        <v>0</v>
      </c>
      <c r="AJ202" s="780"/>
      <c r="AK202" s="779">
        <f t="shared" si="221"/>
        <v>0</v>
      </c>
      <c r="AL202" s="780"/>
      <c r="AM202" s="280">
        <f t="shared" si="214"/>
        <v>0</v>
      </c>
      <c r="AN202" s="937"/>
      <c r="AO202" s="938"/>
      <c r="AP202" s="937"/>
      <c r="AQ202" s="938"/>
      <c r="AR202" s="937"/>
      <c r="AS202" s="938"/>
      <c r="AT202" s="334"/>
      <c r="AU202" s="935"/>
      <c r="AV202" s="936"/>
      <c r="AW202" s="935"/>
      <c r="AX202" s="936"/>
      <c r="AY202" s="935"/>
      <c r="AZ202" s="936"/>
      <c r="BA202" s="335"/>
      <c r="BB202" s="939"/>
      <c r="BC202" s="940"/>
      <c r="BD202" s="939"/>
      <c r="BE202" s="940"/>
      <c r="BF202" s="939"/>
      <c r="BG202" s="940"/>
      <c r="BH202" s="336"/>
      <c r="BI202" s="311">
        <f t="shared" si="215"/>
        <v>0</v>
      </c>
      <c r="BJ202" s="311">
        <f t="shared" si="216"/>
        <v>0</v>
      </c>
      <c r="BK202" s="311">
        <f t="shared" si="217"/>
        <v>0</v>
      </c>
      <c r="BL202" s="301">
        <f t="shared" si="218"/>
        <v>0</v>
      </c>
    </row>
    <row r="203" spans="3:64" ht="15" customHeight="1">
      <c r="C203" s="71" t="s">
        <v>54</v>
      </c>
      <c r="D203" s="667"/>
      <c r="E203" s="66"/>
      <c r="F203" s="66"/>
      <c r="G203" s="66"/>
      <c r="H203" s="66"/>
      <c r="I203" s="66"/>
      <c r="J203" s="66"/>
      <c r="K203" s="66"/>
      <c r="L203" s="66"/>
      <c r="M203" s="66"/>
      <c r="N203" s="66"/>
      <c r="O203" s="597"/>
      <c r="P203" s="66"/>
      <c r="Q203" s="135"/>
      <c r="R203" s="64">
        <f t="shared" si="213"/>
        <v>1.1000000000000001</v>
      </c>
      <c r="S203" s="820"/>
      <c r="T203" s="833"/>
      <c r="U203" s="820"/>
      <c r="V203" s="833"/>
      <c r="W203" s="820"/>
      <c r="X203" s="833"/>
      <c r="Y203" s="339"/>
      <c r="Z203" s="787"/>
      <c r="AA203" s="788"/>
      <c r="AB203" s="787"/>
      <c r="AC203" s="788"/>
      <c r="AD203" s="787"/>
      <c r="AE203" s="788"/>
      <c r="AF203" s="330"/>
      <c r="AG203" s="779">
        <f t="shared" si="219"/>
        <v>0</v>
      </c>
      <c r="AH203" s="780"/>
      <c r="AI203" s="779">
        <f t="shared" si="220"/>
        <v>0</v>
      </c>
      <c r="AJ203" s="780"/>
      <c r="AK203" s="779">
        <f t="shared" si="221"/>
        <v>0</v>
      </c>
      <c r="AL203" s="780"/>
      <c r="AM203" s="280">
        <f t="shared" si="214"/>
        <v>0</v>
      </c>
      <c r="AN203" s="937"/>
      <c r="AO203" s="938"/>
      <c r="AP203" s="937"/>
      <c r="AQ203" s="938"/>
      <c r="AR203" s="937"/>
      <c r="AS203" s="938"/>
      <c r="AT203" s="334"/>
      <c r="AU203" s="935"/>
      <c r="AV203" s="936"/>
      <c r="AW203" s="935"/>
      <c r="AX203" s="936"/>
      <c r="AY203" s="935"/>
      <c r="AZ203" s="936"/>
      <c r="BA203" s="335"/>
      <c r="BB203" s="939"/>
      <c r="BC203" s="940"/>
      <c r="BD203" s="939"/>
      <c r="BE203" s="940"/>
      <c r="BF203" s="939"/>
      <c r="BG203" s="940"/>
      <c r="BH203" s="336"/>
      <c r="BI203" s="311">
        <f t="shared" si="215"/>
        <v>0</v>
      </c>
      <c r="BJ203" s="311">
        <f t="shared" si="216"/>
        <v>0</v>
      </c>
      <c r="BK203" s="311">
        <f t="shared" si="217"/>
        <v>0</v>
      </c>
      <c r="BL203" s="301">
        <f t="shared" si="218"/>
        <v>0</v>
      </c>
    </row>
    <row r="204" spans="3:64" ht="15" customHeight="1">
      <c r="C204" s="71" t="s">
        <v>350</v>
      </c>
      <c r="D204" s="667" t="s">
        <v>373</v>
      </c>
      <c r="E204" s="66"/>
      <c r="F204" s="66"/>
      <c r="G204" s="66"/>
      <c r="H204" s="66"/>
      <c r="I204" s="66"/>
      <c r="J204" s="66"/>
      <c r="K204" s="66"/>
      <c r="L204" s="66"/>
      <c r="M204" s="66"/>
      <c r="N204" s="66"/>
      <c r="O204" s="597"/>
      <c r="P204" s="66"/>
      <c r="Q204" s="135"/>
      <c r="R204" s="64">
        <f t="shared" si="213"/>
        <v>1.1000000000000001</v>
      </c>
      <c r="S204" s="820"/>
      <c r="T204" s="833"/>
      <c r="U204" s="820"/>
      <c r="V204" s="833"/>
      <c r="W204" s="820"/>
      <c r="X204" s="833"/>
      <c r="Y204" s="339"/>
      <c r="Z204" s="787"/>
      <c r="AA204" s="788"/>
      <c r="AB204" s="787"/>
      <c r="AC204" s="788"/>
      <c r="AD204" s="787"/>
      <c r="AE204" s="788"/>
      <c r="AF204" s="330"/>
      <c r="AG204" s="779">
        <f t="shared" si="219"/>
        <v>0</v>
      </c>
      <c r="AH204" s="780"/>
      <c r="AI204" s="779">
        <f t="shared" si="220"/>
        <v>0</v>
      </c>
      <c r="AJ204" s="780"/>
      <c r="AK204" s="779">
        <f t="shared" si="221"/>
        <v>0</v>
      </c>
      <c r="AL204" s="780"/>
      <c r="AM204" s="280">
        <f t="shared" si="214"/>
        <v>0</v>
      </c>
      <c r="AN204" s="937"/>
      <c r="AO204" s="938"/>
      <c r="AP204" s="937"/>
      <c r="AQ204" s="938"/>
      <c r="AR204" s="937"/>
      <c r="AS204" s="938"/>
      <c r="AT204" s="334"/>
      <c r="AU204" s="935"/>
      <c r="AV204" s="936"/>
      <c r="AW204" s="935"/>
      <c r="AX204" s="936"/>
      <c r="AY204" s="935"/>
      <c r="AZ204" s="936"/>
      <c r="BA204" s="335"/>
      <c r="BB204" s="939"/>
      <c r="BC204" s="940"/>
      <c r="BD204" s="939"/>
      <c r="BE204" s="940"/>
      <c r="BF204" s="939"/>
      <c r="BG204" s="940"/>
      <c r="BH204" s="336"/>
      <c r="BI204" s="311">
        <f t="shared" si="215"/>
        <v>0</v>
      </c>
      <c r="BJ204" s="311">
        <f t="shared" si="216"/>
        <v>0</v>
      </c>
      <c r="BK204" s="311">
        <f t="shared" si="217"/>
        <v>0</v>
      </c>
      <c r="BL204" s="301">
        <f t="shared" si="218"/>
        <v>0</v>
      </c>
    </row>
    <row r="205" spans="3:64" ht="15" customHeight="1">
      <c r="C205" s="71" t="s">
        <v>262</v>
      </c>
      <c r="D205" s="667"/>
      <c r="E205" s="66"/>
      <c r="F205" s="66"/>
      <c r="G205" s="66"/>
      <c r="H205" s="66"/>
      <c r="I205" s="66"/>
      <c r="J205" s="66"/>
      <c r="K205" s="66"/>
      <c r="L205" s="66"/>
      <c r="M205" s="66"/>
      <c r="N205" s="66"/>
      <c r="O205" s="597"/>
      <c r="P205" s="66"/>
      <c r="Q205" s="135"/>
      <c r="R205" s="64">
        <f t="shared" si="213"/>
        <v>1</v>
      </c>
      <c r="S205" s="820"/>
      <c r="T205" s="833"/>
      <c r="U205" s="820"/>
      <c r="V205" s="833"/>
      <c r="W205" s="820"/>
      <c r="X205" s="833"/>
      <c r="Y205" s="339"/>
      <c r="Z205" s="787"/>
      <c r="AA205" s="788"/>
      <c r="AB205" s="787"/>
      <c r="AC205" s="788"/>
      <c r="AD205" s="787"/>
      <c r="AE205" s="788"/>
      <c r="AF205" s="330"/>
      <c r="AG205" s="779">
        <f t="shared" si="219"/>
        <v>0</v>
      </c>
      <c r="AH205" s="780"/>
      <c r="AI205" s="779">
        <f t="shared" si="220"/>
        <v>0</v>
      </c>
      <c r="AJ205" s="780"/>
      <c r="AK205" s="779">
        <f t="shared" si="221"/>
        <v>0</v>
      </c>
      <c r="AL205" s="780"/>
      <c r="AM205" s="280">
        <f t="shared" si="214"/>
        <v>0</v>
      </c>
      <c r="AN205" s="937"/>
      <c r="AO205" s="938"/>
      <c r="AP205" s="937"/>
      <c r="AQ205" s="938"/>
      <c r="AR205" s="937"/>
      <c r="AS205" s="938"/>
      <c r="AT205" s="334"/>
      <c r="AU205" s="935"/>
      <c r="AV205" s="936"/>
      <c r="AW205" s="935"/>
      <c r="AX205" s="936"/>
      <c r="AY205" s="935"/>
      <c r="AZ205" s="936"/>
      <c r="BA205" s="335"/>
      <c r="BB205" s="939"/>
      <c r="BC205" s="940"/>
      <c r="BD205" s="939"/>
      <c r="BE205" s="940"/>
      <c r="BF205" s="939"/>
      <c r="BG205" s="940"/>
      <c r="BH205" s="336"/>
      <c r="BI205" s="311">
        <f t="shared" si="215"/>
        <v>0</v>
      </c>
      <c r="BJ205" s="311">
        <f t="shared" si="216"/>
        <v>0</v>
      </c>
      <c r="BK205" s="311">
        <f t="shared" si="217"/>
        <v>0</v>
      </c>
      <c r="BL205" s="301">
        <f t="shared" si="218"/>
        <v>0</v>
      </c>
    </row>
    <row r="206" spans="3:64" ht="15" customHeight="1">
      <c r="C206" s="71" t="s">
        <v>28</v>
      </c>
      <c r="D206" s="667"/>
      <c r="E206" s="66"/>
      <c r="F206" s="66"/>
      <c r="G206" s="66"/>
      <c r="H206" s="66"/>
      <c r="I206" s="66"/>
      <c r="J206" s="66"/>
      <c r="K206" s="66"/>
      <c r="L206" s="66"/>
      <c r="M206" s="66"/>
      <c r="N206" s="66"/>
      <c r="O206" s="597"/>
      <c r="P206" s="66"/>
      <c r="Q206" s="135"/>
      <c r="R206" s="64">
        <f t="shared" si="213"/>
        <v>1</v>
      </c>
      <c r="S206" s="820"/>
      <c r="T206" s="833"/>
      <c r="U206" s="820"/>
      <c r="V206" s="833"/>
      <c r="W206" s="820"/>
      <c r="X206" s="833"/>
      <c r="Y206" s="339"/>
      <c r="Z206" s="787"/>
      <c r="AA206" s="788"/>
      <c r="AB206" s="787"/>
      <c r="AC206" s="788"/>
      <c r="AD206" s="787"/>
      <c r="AE206" s="788"/>
      <c r="AF206" s="330"/>
      <c r="AG206" s="779">
        <f t="shared" si="219"/>
        <v>0</v>
      </c>
      <c r="AH206" s="780"/>
      <c r="AI206" s="779">
        <f t="shared" si="220"/>
        <v>0</v>
      </c>
      <c r="AJ206" s="780"/>
      <c r="AK206" s="779">
        <f t="shared" si="221"/>
        <v>0</v>
      </c>
      <c r="AL206" s="780"/>
      <c r="AM206" s="280">
        <f t="shared" si="214"/>
        <v>0</v>
      </c>
      <c r="AN206" s="937"/>
      <c r="AO206" s="938"/>
      <c r="AP206" s="937"/>
      <c r="AQ206" s="938"/>
      <c r="AR206" s="937"/>
      <c r="AS206" s="938"/>
      <c r="AT206" s="334"/>
      <c r="AU206" s="935"/>
      <c r="AV206" s="936"/>
      <c r="AW206" s="935"/>
      <c r="AX206" s="936"/>
      <c r="AY206" s="935"/>
      <c r="AZ206" s="936"/>
      <c r="BA206" s="335"/>
      <c r="BB206" s="939"/>
      <c r="BC206" s="940"/>
      <c r="BD206" s="939"/>
      <c r="BE206" s="940"/>
      <c r="BF206" s="939"/>
      <c r="BG206" s="940"/>
      <c r="BH206" s="336"/>
      <c r="BI206" s="311">
        <f t="shared" si="215"/>
        <v>0</v>
      </c>
      <c r="BJ206" s="311">
        <f t="shared" si="216"/>
        <v>0</v>
      </c>
      <c r="BK206" s="311">
        <f t="shared" si="217"/>
        <v>0</v>
      </c>
      <c r="BL206" s="301">
        <f t="shared" si="218"/>
        <v>0</v>
      </c>
    </row>
    <row r="207" spans="3:64" ht="15" customHeight="1">
      <c r="C207" s="71" t="s">
        <v>54</v>
      </c>
      <c r="D207" s="667"/>
      <c r="E207" s="66"/>
      <c r="F207" s="66"/>
      <c r="G207" s="66"/>
      <c r="H207" s="66"/>
      <c r="I207" s="66"/>
      <c r="J207" s="66"/>
      <c r="K207" s="66"/>
      <c r="L207" s="66"/>
      <c r="M207" s="66"/>
      <c r="N207" s="66"/>
      <c r="O207" s="597"/>
      <c r="P207" s="66"/>
      <c r="Q207" s="135"/>
      <c r="R207" s="64">
        <f t="shared" si="213"/>
        <v>1.1000000000000001</v>
      </c>
      <c r="S207" s="820"/>
      <c r="T207" s="833"/>
      <c r="U207" s="820"/>
      <c r="V207" s="833"/>
      <c r="W207" s="820"/>
      <c r="X207" s="833"/>
      <c r="Y207" s="339"/>
      <c r="Z207" s="787"/>
      <c r="AA207" s="788"/>
      <c r="AB207" s="787"/>
      <c r="AC207" s="788"/>
      <c r="AD207" s="787"/>
      <c r="AE207" s="788"/>
      <c r="AF207" s="330"/>
      <c r="AG207" s="779">
        <f t="shared" si="219"/>
        <v>0</v>
      </c>
      <c r="AH207" s="780"/>
      <c r="AI207" s="779">
        <f t="shared" si="220"/>
        <v>0</v>
      </c>
      <c r="AJ207" s="780"/>
      <c r="AK207" s="779">
        <f t="shared" si="221"/>
        <v>0</v>
      </c>
      <c r="AL207" s="780"/>
      <c r="AM207" s="280">
        <f t="shared" si="214"/>
        <v>0</v>
      </c>
      <c r="AN207" s="937"/>
      <c r="AO207" s="938"/>
      <c r="AP207" s="937"/>
      <c r="AQ207" s="938"/>
      <c r="AR207" s="937"/>
      <c r="AS207" s="938"/>
      <c r="AT207" s="334"/>
      <c r="AU207" s="935"/>
      <c r="AV207" s="936"/>
      <c r="AW207" s="935"/>
      <c r="AX207" s="936"/>
      <c r="AY207" s="935"/>
      <c r="AZ207" s="936"/>
      <c r="BA207" s="335"/>
      <c r="BB207" s="939"/>
      <c r="BC207" s="940"/>
      <c r="BD207" s="939"/>
      <c r="BE207" s="940"/>
      <c r="BF207" s="939"/>
      <c r="BG207" s="940"/>
      <c r="BH207" s="336"/>
      <c r="BI207" s="311">
        <f t="shared" si="215"/>
        <v>0</v>
      </c>
      <c r="BJ207" s="311">
        <f t="shared" si="216"/>
        <v>0</v>
      </c>
      <c r="BK207" s="311">
        <f t="shared" si="217"/>
        <v>0</v>
      </c>
      <c r="BL207" s="301">
        <f t="shared" si="218"/>
        <v>0</v>
      </c>
    </row>
    <row r="208" spans="3:64" ht="15" customHeight="1">
      <c r="C208" s="133"/>
      <c r="D208" s="64"/>
      <c r="E208" s="47"/>
      <c r="F208" s="47"/>
      <c r="G208" s="47"/>
      <c r="H208" s="47"/>
      <c r="I208" s="47"/>
      <c r="J208" s="47"/>
      <c r="K208" s="47"/>
      <c r="L208" s="47"/>
      <c r="M208" s="47"/>
      <c r="N208" s="47"/>
      <c r="O208" s="627" t="s">
        <v>183</v>
      </c>
      <c r="P208" s="628"/>
      <c r="Q208" s="628"/>
      <c r="R208" s="629"/>
      <c r="S208" s="596"/>
      <c r="T208" s="595"/>
      <c r="U208" s="596"/>
      <c r="V208" s="595"/>
      <c r="W208" s="596"/>
      <c r="X208" s="595"/>
      <c r="Y208" s="138"/>
      <c r="Z208" s="596"/>
      <c r="AA208" s="595"/>
      <c r="AB208" s="596"/>
      <c r="AC208" s="595"/>
      <c r="AD208" s="596"/>
      <c r="AE208" s="595"/>
      <c r="AF208" s="138"/>
      <c r="AG208" s="596">
        <f>SUM(AG188:AG207)</f>
        <v>0</v>
      </c>
      <c r="AH208" s="595"/>
      <c r="AI208" s="596">
        <f>SUM(AI188:AI207)</f>
        <v>0</v>
      </c>
      <c r="AJ208" s="595"/>
      <c r="AK208" s="596">
        <f>SUM(AK188:AK207)</f>
        <v>0</v>
      </c>
      <c r="AL208" s="595"/>
      <c r="AM208" s="138">
        <f>SUM(AG208:AL208)</f>
        <v>0</v>
      </c>
      <c r="AN208" s="596"/>
      <c r="AO208" s="595"/>
      <c r="AP208" s="596"/>
      <c r="AQ208" s="595"/>
      <c r="AR208" s="596"/>
      <c r="AS208" s="595"/>
      <c r="AT208" s="138"/>
      <c r="AU208" s="596"/>
      <c r="AV208" s="595"/>
      <c r="AW208" s="596"/>
      <c r="AX208" s="595"/>
      <c r="AY208" s="596"/>
      <c r="AZ208" s="595"/>
      <c r="BA208" s="138"/>
      <c r="BB208" s="596"/>
      <c r="BC208" s="595"/>
      <c r="BD208" s="596"/>
      <c r="BE208" s="595"/>
      <c r="BF208" s="596"/>
      <c r="BG208" s="595"/>
      <c r="BH208" s="138"/>
      <c r="BI208" s="312">
        <f>SUM(BI188:BI207)</f>
        <v>0</v>
      </c>
      <c r="BJ208" s="312">
        <f>SUM(BJ188:BJ207)</f>
        <v>0</v>
      </c>
      <c r="BK208" s="312">
        <f>SUM(BK188:BK207)</f>
        <v>0</v>
      </c>
      <c r="BL208" s="312">
        <f t="shared" si="218"/>
        <v>0</v>
      </c>
    </row>
    <row r="209" spans="1:64" s="91" customFormat="1" ht="15.75">
      <c r="A209" s="151">
        <v>2000</v>
      </c>
      <c r="B209" s="151"/>
      <c r="C209" s="943" t="str">
        <f>CONCATENATE(AN8," Travel")</f>
        <v>Dept #1 Match Budget Travel</v>
      </c>
      <c r="D209" s="944"/>
      <c r="E209" s="635" t="s">
        <v>461</v>
      </c>
      <c r="F209" s="635"/>
      <c r="G209" s="635"/>
      <c r="H209" s="635"/>
      <c r="I209" s="635"/>
      <c r="J209" s="635"/>
      <c r="K209" s="635"/>
      <c r="L209" s="635"/>
      <c r="M209" s="635"/>
      <c r="N209" s="635"/>
      <c r="O209" s="99"/>
      <c r="P209" s="99"/>
      <c r="Q209" s="99"/>
      <c r="R209" s="153"/>
      <c r="S209" s="159"/>
      <c r="T209" s="239"/>
      <c r="U209" s="159"/>
      <c r="V209" s="239"/>
      <c r="W209" s="159"/>
      <c r="X209" s="239"/>
      <c r="Y209" s="129"/>
      <c r="Z209" s="159"/>
      <c r="AA209" s="239"/>
      <c r="AB209" s="159"/>
      <c r="AC209" s="239"/>
      <c r="AD209" s="159"/>
      <c r="AE209" s="239"/>
      <c r="AF209" s="129"/>
      <c r="AG209" s="159"/>
      <c r="AH209" s="239"/>
      <c r="AI209" s="159"/>
      <c r="AJ209" s="239"/>
      <c r="AK209" s="159"/>
      <c r="AL209" s="239"/>
      <c r="AM209" s="129"/>
      <c r="AN209" s="159"/>
      <c r="AO209" s="239"/>
      <c r="AP209" s="159"/>
      <c r="AQ209" s="239"/>
      <c r="AR209" s="159"/>
      <c r="AS209" s="239"/>
      <c r="AT209" s="129"/>
      <c r="AU209" s="159"/>
      <c r="AV209" s="239"/>
      <c r="AW209" s="159"/>
      <c r="AX209" s="239"/>
      <c r="AY209" s="159"/>
      <c r="AZ209" s="239"/>
      <c r="BA209" s="129"/>
      <c r="BB209" s="159"/>
      <c r="BC209" s="239"/>
      <c r="BD209" s="159"/>
      <c r="BE209" s="239"/>
      <c r="BF209" s="159"/>
      <c r="BG209" s="239"/>
      <c r="BH209" s="129"/>
      <c r="BI209" s="197"/>
      <c r="BJ209" s="197"/>
      <c r="BK209" s="197"/>
      <c r="BL209" s="329"/>
    </row>
    <row r="210" spans="1:64" s="50" customFormat="1" ht="34.5" customHeight="1">
      <c r="A210" s="151"/>
      <c r="B210" s="72"/>
      <c r="C210" s="120" t="s">
        <v>53</v>
      </c>
      <c r="D210" s="73" t="s">
        <v>182</v>
      </c>
      <c r="E210" s="465" t="str">
        <f>AN9</f>
        <v>Year 1</v>
      </c>
      <c r="F210" s="465" t="str">
        <f>AP9</f>
        <v>Year 2</v>
      </c>
      <c r="G210" s="465" t="str">
        <f>AR9</f>
        <v>Year 3</v>
      </c>
      <c r="H210" s="465"/>
      <c r="I210" s="465"/>
      <c r="J210" s="77"/>
      <c r="K210" s="77"/>
      <c r="L210" s="77"/>
      <c r="M210" s="77"/>
      <c r="N210" s="77"/>
      <c r="O210" s="75" t="s">
        <v>371</v>
      </c>
      <c r="P210" s="75" t="s">
        <v>372</v>
      </c>
      <c r="Q210" s="75" t="s">
        <v>76</v>
      </c>
      <c r="R210" s="75" t="s">
        <v>352</v>
      </c>
      <c r="S210" s="159"/>
      <c r="T210" s="128"/>
      <c r="U210" s="160"/>
      <c r="V210" s="128"/>
      <c r="W210" s="160"/>
      <c r="X210" s="128"/>
      <c r="Y210" s="129"/>
      <c r="Z210" s="159"/>
      <c r="AA210" s="128"/>
      <c r="AB210" s="160"/>
      <c r="AC210" s="128"/>
      <c r="AD210" s="160"/>
      <c r="AE210" s="128"/>
      <c r="AF210" s="129"/>
      <c r="AG210" s="159"/>
      <c r="AH210" s="128"/>
      <c r="AI210" s="160"/>
      <c r="AJ210" s="128"/>
      <c r="AK210" s="160"/>
      <c r="AL210" s="128"/>
      <c r="AM210" s="129"/>
      <c r="AN210" s="159"/>
      <c r="AO210" s="128"/>
      <c r="AP210" s="160"/>
      <c r="AQ210" s="128"/>
      <c r="AR210" s="160"/>
      <c r="AS210" s="128"/>
      <c r="AT210" s="129"/>
      <c r="AU210" s="159"/>
      <c r="AV210" s="128"/>
      <c r="AW210" s="160"/>
      <c r="AX210" s="128"/>
      <c r="AY210" s="160"/>
      <c r="AZ210" s="128"/>
      <c r="BA210" s="129"/>
      <c r="BB210" s="159"/>
      <c r="BC210" s="128"/>
      <c r="BD210" s="160"/>
      <c r="BE210" s="128"/>
      <c r="BF210" s="160"/>
      <c r="BG210" s="128"/>
      <c r="BH210" s="129"/>
      <c r="BI210" s="271"/>
      <c r="BJ210" s="271"/>
      <c r="BK210" s="271"/>
      <c r="BL210" s="271"/>
    </row>
    <row r="211" spans="1:64" s="50" customFormat="1" ht="15" customHeight="1">
      <c r="A211" s="72"/>
      <c r="B211" s="72"/>
      <c r="C211" s="71" t="s">
        <v>350</v>
      </c>
      <c r="D211" s="667" t="s">
        <v>373</v>
      </c>
      <c r="E211" s="66"/>
      <c r="F211" s="66"/>
      <c r="G211" s="66"/>
      <c r="H211" s="66"/>
      <c r="I211" s="66"/>
      <c r="J211" s="66"/>
      <c r="K211" s="66"/>
      <c r="L211" s="66"/>
      <c r="M211" s="66"/>
      <c r="N211" s="66"/>
      <c r="O211" s="597"/>
      <c r="P211" s="66"/>
      <c r="Q211" s="135"/>
      <c r="R211" s="64">
        <f t="shared" ref="R211:R230" si="222">VLOOKUP(C211,TravelIncrease,2,0)</f>
        <v>1.1000000000000001</v>
      </c>
      <c r="S211" s="820"/>
      <c r="T211" s="833"/>
      <c r="U211" s="820"/>
      <c r="V211" s="833"/>
      <c r="W211" s="820"/>
      <c r="X211" s="833"/>
      <c r="Y211" s="339"/>
      <c r="Z211" s="787"/>
      <c r="AA211" s="788"/>
      <c r="AB211" s="787"/>
      <c r="AC211" s="788"/>
      <c r="AD211" s="787"/>
      <c r="AE211" s="788"/>
      <c r="AF211" s="330"/>
      <c r="AG211" s="812"/>
      <c r="AH211" s="813"/>
      <c r="AI211" s="812"/>
      <c r="AJ211" s="813"/>
      <c r="AK211" s="812"/>
      <c r="AL211" s="813"/>
      <c r="AM211" s="331"/>
      <c r="AN211" s="889">
        <f>$E211*$P211*$Q211</f>
        <v>0</v>
      </c>
      <c r="AO211" s="890"/>
      <c r="AP211" s="889">
        <f>$F211*$P211*$Q211*$R211</f>
        <v>0</v>
      </c>
      <c r="AQ211" s="890"/>
      <c r="AR211" s="889">
        <f t="shared" ref="AR211:AR230" si="223">$G211*$P211*Q211*($R211^2)</f>
        <v>0</v>
      </c>
      <c r="AS211" s="890"/>
      <c r="AT211" s="289">
        <f>SUM(AN211+AP211+AR211)</f>
        <v>0</v>
      </c>
      <c r="AU211" s="935"/>
      <c r="AV211" s="936"/>
      <c r="AW211" s="935"/>
      <c r="AX211" s="936"/>
      <c r="AY211" s="935"/>
      <c r="AZ211" s="936"/>
      <c r="BA211" s="335"/>
      <c r="BB211" s="939"/>
      <c r="BC211" s="940"/>
      <c r="BD211" s="939"/>
      <c r="BE211" s="940"/>
      <c r="BF211" s="939"/>
      <c r="BG211" s="940"/>
      <c r="BH211" s="336"/>
      <c r="BI211" s="311">
        <f t="shared" ref="BI211:BI230" si="224">AN211</f>
        <v>0</v>
      </c>
      <c r="BJ211" s="311">
        <f t="shared" ref="BJ211:BJ230" si="225">AP211</f>
        <v>0</v>
      </c>
      <c r="BK211" s="311">
        <f t="shared" ref="BK211:BK230" si="226">AR211</f>
        <v>0</v>
      </c>
      <c r="BL211" s="301">
        <f t="shared" ref="BL211:BL231" si="227">SUM(BI211:BK211)</f>
        <v>0</v>
      </c>
    </row>
    <row r="212" spans="1:64" s="50" customFormat="1" ht="15" customHeight="1">
      <c r="A212" s="72"/>
      <c r="B212" s="72"/>
      <c r="C212" s="71" t="s">
        <v>262</v>
      </c>
      <c r="D212" s="667"/>
      <c r="E212" s="66"/>
      <c r="F212" s="66"/>
      <c r="G212" s="66"/>
      <c r="H212" s="66"/>
      <c r="I212" s="66"/>
      <c r="J212" s="66"/>
      <c r="K212" s="66"/>
      <c r="L212" s="66"/>
      <c r="M212" s="66"/>
      <c r="N212" s="66"/>
      <c r="O212" s="597"/>
      <c r="P212" s="66"/>
      <c r="Q212" s="135"/>
      <c r="R212" s="64">
        <f t="shared" si="222"/>
        <v>1</v>
      </c>
      <c r="S212" s="820"/>
      <c r="T212" s="833"/>
      <c r="U212" s="820"/>
      <c r="V212" s="833"/>
      <c r="W212" s="820"/>
      <c r="X212" s="833"/>
      <c r="Y212" s="339"/>
      <c r="Z212" s="787"/>
      <c r="AA212" s="788"/>
      <c r="AB212" s="787"/>
      <c r="AC212" s="788"/>
      <c r="AD212" s="787"/>
      <c r="AE212" s="788"/>
      <c r="AF212" s="330"/>
      <c r="AG212" s="812"/>
      <c r="AH212" s="813"/>
      <c r="AI212" s="812"/>
      <c r="AJ212" s="813"/>
      <c r="AK212" s="812"/>
      <c r="AL212" s="813"/>
      <c r="AM212" s="331"/>
      <c r="AN212" s="889">
        <f t="shared" ref="AN212:AN230" si="228">$E212*$P212*$Q212</f>
        <v>0</v>
      </c>
      <c r="AO212" s="890"/>
      <c r="AP212" s="889">
        <f t="shared" ref="AP212:AP230" si="229">$F212*$P212*$Q212*$R212</f>
        <v>0</v>
      </c>
      <c r="AQ212" s="890"/>
      <c r="AR212" s="889">
        <f t="shared" si="223"/>
        <v>0</v>
      </c>
      <c r="AS212" s="890"/>
      <c r="AT212" s="289">
        <f t="shared" ref="AT212:AT230" si="230">SUM(AN212+AP212+AR212)</f>
        <v>0</v>
      </c>
      <c r="AU212" s="935"/>
      <c r="AV212" s="936"/>
      <c r="AW212" s="935"/>
      <c r="AX212" s="936"/>
      <c r="AY212" s="935"/>
      <c r="AZ212" s="936"/>
      <c r="BA212" s="335"/>
      <c r="BB212" s="939"/>
      <c r="BC212" s="940"/>
      <c r="BD212" s="939"/>
      <c r="BE212" s="940"/>
      <c r="BF212" s="939"/>
      <c r="BG212" s="940"/>
      <c r="BH212" s="336"/>
      <c r="BI212" s="311">
        <f t="shared" si="224"/>
        <v>0</v>
      </c>
      <c r="BJ212" s="311">
        <f t="shared" si="225"/>
        <v>0</v>
      </c>
      <c r="BK212" s="311">
        <f t="shared" si="226"/>
        <v>0</v>
      </c>
      <c r="BL212" s="301">
        <f t="shared" si="227"/>
        <v>0</v>
      </c>
    </row>
    <row r="213" spans="1:64" s="50" customFormat="1" ht="15" customHeight="1">
      <c r="A213" s="72"/>
      <c r="B213" s="72"/>
      <c r="C213" s="71" t="s">
        <v>28</v>
      </c>
      <c r="D213" s="667"/>
      <c r="E213" s="66"/>
      <c r="F213" s="66"/>
      <c r="G213" s="66"/>
      <c r="H213" s="66"/>
      <c r="I213" s="66"/>
      <c r="J213" s="66"/>
      <c r="K213" s="66"/>
      <c r="L213" s="66"/>
      <c r="M213" s="66"/>
      <c r="N213" s="66"/>
      <c r="O213" s="597"/>
      <c r="P213" s="66"/>
      <c r="Q213" s="135"/>
      <c r="R213" s="64">
        <f t="shared" si="222"/>
        <v>1</v>
      </c>
      <c r="S213" s="820"/>
      <c r="T213" s="833"/>
      <c r="U213" s="820"/>
      <c r="V213" s="833"/>
      <c r="W213" s="820"/>
      <c r="X213" s="833"/>
      <c r="Y213" s="339"/>
      <c r="Z213" s="787"/>
      <c r="AA213" s="788"/>
      <c r="AB213" s="787"/>
      <c r="AC213" s="788"/>
      <c r="AD213" s="787"/>
      <c r="AE213" s="788"/>
      <c r="AF213" s="330"/>
      <c r="AG213" s="812"/>
      <c r="AH213" s="813"/>
      <c r="AI213" s="812"/>
      <c r="AJ213" s="813"/>
      <c r="AK213" s="812"/>
      <c r="AL213" s="813"/>
      <c r="AM213" s="331"/>
      <c r="AN213" s="889">
        <f t="shared" si="228"/>
        <v>0</v>
      </c>
      <c r="AO213" s="890"/>
      <c r="AP213" s="889">
        <f t="shared" si="229"/>
        <v>0</v>
      </c>
      <c r="AQ213" s="890"/>
      <c r="AR213" s="889">
        <f t="shared" si="223"/>
        <v>0</v>
      </c>
      <c r="AS213" s="890"/>
      <c r="AT213" s="289">
        <f t="shared" si="230"/>
        <v>0</v>
      </c>
      <c r="AU213" s="935"/>
      <c r="AV213" s="936"/>
      <c r="AW213" s="935"/>
      <c r="AX213" s="936"/>
      <c r="AY213" s="935"/>
      <c r="AZ213" s="936"/>
      <c r="BA213" s="335"/>
      <c r="BB213" s="939"/>
      <c r="BC213" s="940"/>
      <c r="BD213" s="939"/>
      <c r="BE213" s="940"/>
      <c r="BF213" s="939"/>
      <c r="BG213" s="940"/>
      <c r="BH213" s="336"/>
      <c r="BI213" s="311">
        <f t="shared" si="224"/>
        <v>0</v>
      </c>
      <c r="BJ213" s="311">
        <f t="shared" si="225"/>
        <v>0</v>
      </c>
      <c r="BK213" s="311">
        <f t="shared" si="226"/>
        <v>0</v>
      </c>
      <c r="BL213" s="301">
        <f t="shared" si="227"/>
        <v>0</v>
      </c>
    </row>
    <row r="214" spans="1:64" s="50" customFormat="1" ht="15" customHeight="1">
      <c r="A214" s="72"/>
      <c r="B214" s="72"/>
      <c r="C214" s="71" t="s">
        <v>54</v>
      </c>
      <c r="D214" s="667"/>
      <c r="E214" s="66"/>
      <c r="F214" s="66"/>
      <c r="G214" s="66"/>
      <c r="H214" s="66"/>
      <c r="I214" s="66"/>
      <c r="J214" s="66"/>
      <c r="K214" s="66"/>
      <c r="L214" s="66"/>
      <c r="M214" s="66"/>
      <c r="N214" s="66"/>
      <c r="O214" s="597"/>
      <c r="P214" s="66"/>
      <c r="Q214" s="135"/>
      <c r="R214" s="64">
        <f t="shared" si="222"/>
        <v>1.1000000000000001</v>
      </c>
      <c r="S214" s="820"/>
      <c r="T214" s="833"/>
      <c r="U214" s="820"/>
      <c r="V214" s="833"/>
      <c r="W214" s="820"/>
      <c r="X214" s="833"/>
      <c r="Y214" s="339"/>
      <c r="Z214" s="787"/>
      <c r="AA214" s="788"/>
      <c r="AB214" s="787"/>
      <c r="AC214" s="788"/>
      <c r="AD214" s="787"/>
      <c r="AE214" s="788"/>
      <c r="AF214" s="330"/>
      <c r="AG214" s="812"/>
      <c r="AH214" s="813"/>
      <c r="AI214" s="812"/>
      <c r="AJ214" s="813"/>
      <c r="AK214" s="812"/>
      <c r="AL214" s="813"/>
      <c r="AM214" s="331"/>
      <c r="AN214" s="889">
        <f t="shared" si="228"/>
        <v>0</v>
      </c>
      <c r="AO214" s="890"/>
      <c r="AP214" s="889">
        <f t="shared" si="229"/>
        <v>0</v>
      </c>
      <c r="AQ214" s="890"/>
      <c r="AR214" s="889">
        <f t="shared" si="223"/>
        <v>0</v>
      </c>
      <c r="AS214" s="890"/>
      <c r="AT214" s="289">
        <f t="shared" si="230"/>
        <v>0</v>
      </c>
      <c r="AU214" s="935"/>
      <c r="AV214" s="936"/>
      <c r="AW214" s="935"/>
      <c r="AX214" s="936"/>
      <c r="AY214" s="935"/>
      <c r="AZ214" s="936"/>
      <c r="BA214" s="335"/>
      <c r="BB214" s="939"/>
      <c r="BC214" s="940"/>
      <c r="BD214" s="939"/>
      <c r="BE214" s="940"/>
      <c r="BF214" s="939"/>
      <c r="BG214" s="940"/>
      <c r="BH214" s="336"/>
      <c r="BI214" s="311">
        <f t="shared" si="224"/>
        <v>0</v>
      </c>
      <c r="BJ214" s="311">
        <f t="shared" si="225"/>
        <v>0</v>
      </c>
      <c r="BK214" s="311">
        <f t="shared" si="226"/>
        <v>0</v>
      </c>
      <c r="BL214" s="301">
        <f t="shared" si="227"/>
        <v>0</v>
      </c>
    </row>
    <row r="215" spans="1:64" s="50" customFormat="1" ht="15" customHeight="1">
      <c r="A215" s="72"/>
      <c r="B215" s="72"/>
      <c r="C215" s="71" t="s">
        <v>350</v>
      </c>
      <c r="D215" s="667" t="s">
        <v>373</v>
      </c>
      <c r="E215" s="66"/>
      <c r="F215" s="66"/>
      <c r="G215" s="66"/>
      <c r="H215" s="66"/>
      <c r="I215" s="66"/>
      <c r="J215" s="66"/>
      <c r="K215" s="66"/>
      <c r="L215" s="66"/>
      <c r="M215" s="66"/>
      <c r="N215" s="66"/>
      <c r="O215" s="597"/>
      <c r="P215" s="66"/>
      <c r="Q215" s="135"/>
      <c r="R215" s="64">
        <f t="shared" si="222"/>
        <v>1.1000000000000001</v>
      </c>
      <c r="S215" s="820"/>
      <c r="T215" s="833"/>
      <c r="U215" s="820"/>
      <c r="V215" s="833"/>
      <c r="W215" s="820"/>
      <c r="X215" s="833"/>
      <c r="Y215" s="339"/>
      <c r="Z215" s="787"/>
      <c r="AA215" s="788"/>
      <c r="AB215" s="787"/>
      <c r="AC215" s="788"/>
      <c r="AD215" s="787"/>
      <c r="AE215" s="788"/>
      <c r="AF215" s="330"/>
      <c r="AG215" s="812"/>
      <c r="AH215" s="813"/>
      <c r="AI215" s="812"/>
      <c r="AJ215" s="813"/>
      <c r="AK215" s="812"/>
      <c r="AL215" s="813"/>
      <c r="AM215" s="331"/>
      <c r="AN215" s="889">
        <f t="shared" si="228"/>
        <v>0</v>
      </c>
      <c r="AO215" s="890"/>
      <c r="AP215" s="889">
        <f t="shared" si="229"/>
        <v>0</v>
      </c>
      <c r="AQ215" s="890"/>
      <c r="AR215" s="889">
        <f t="shared" si="223"/>
        <v>0</v>
      </c>
      <c r="AS215" s="890"/>
      <c r="AT215" s="289">
        <f t="shared" si="230"/>
        <v>0</v>
      </c>
      <c r="AU215" s="935"/>
      <c r="AV215" s="936"/>
      <c r="AW215" s="935"/>
      <c r="AX215" s="936"/>
      <c r="AY215" s="935"/>
      <c r="AZ215" s="936"/>
      <c r="BA215" s="335"/>
      <c r="BB215" s="939"/>
      <c r="BC215" s="940"/>
      <c r="BD215" s="939"/>
      <c r="BE215" s="940"/>
      <c r="BF215" s="939"/>
      <c r="BG215" s="940"/>
      <c r="BH215" s="336"/>
      <c r="BI215" s="311">
        <f t="shared" si="224"/>
        <v>0</v>
      </c>
      <c r="BJ215" s="311">
        <f t="shared" si="225"/>
        <v>0</v>
      </c>
      <c r="BK215" s="311">
        <f t="shared" si="226"/>
        <v>0</v>
      </c>
      <c r="BL215" s="301">
        <f t="shared" si="227"/>
        <v>0</v>
      </c>
    </row>
    <row r="216" spans="1:64" s="50" customFormat="1" ht="15" customHeight="1">
      <c r="A216" s="72"/>
      <c r="B216" s="72"/>
      <c r="C216" s="71" t="s">
        <v>262</v>
      </c>
      <c r="D216" s="667"/>
      <c r="E216" s="66"/>
      <c r="F216" s="66"/>
      <c r="G216" s="66"/>
      <c r="H216" s="66"/>
      <c r="I216" s="66"/>
      <c r="J216" s="66"/>
      <c r="K216" s="66"/>
      <c r="L216" s="66"/>
      <c r="M216" s="66"/>
      <c r="N216" s="66"/>
      <c r="O216" s="597"/>
      <c r="P216" s="66"/>
      <c r="Q216" s="135"/>
      <c r="R216" s="64">
        <f t="shared" si="222"/>
        <v>1</v>
      </c>
      <c r="S216" s="820"/>
      <c r="T216" s="833"/>
      <c r="U216" s="820"/>
      <c r="V216" s="833"/>
      <c r="W216" s="820"/>
      <c r="X216" s="833"/>
      <c r="Y216" s="339"/>
      <c r="Z216" s="787"/>
      <c r="AA216" s="788"/>
      <c r="AB216" s="787"/>
      <c r="AC216" s="788"/>
      <c r="AD216" s="787"/>
      <c r="AE216" s="788"/>
      <c r="AF216" s="330"/>
      <c r="AG216" s="812"/>
      <c r="AH216" s="813"/>
      <c r="AI216" s="812"/>
      <c r="AJ216" s="813"/>
      <c r="AK216" s="812"/>
      <c r="AL216" s="813"/>
      <c r="AM216" s="331"/>
      <c r="AN216" s="889">
        <f t="shared" si="228"/>
        <v>0</v>
      </c>
      <c r="AO216" s="890"/>
      <c r="AP216" s="889">
        <f t="shared" si="229"/>
        <v>0</v>
      </c>
      <c r="AQ216" s="890"/>
      <c r="AR216" s="889">
        <f t="shared" si="223"/>
        <v>0</v>
      </c>
      <c r="AS216" s="890"/>
      <c r="AT216" s="289">
        <f t="shared" si="230"/>
        <v>0</v>
      </c>
      <c r="AU216" s="935"/>
      <c r="AV216" s="936"/>
      <c r="AW216" s="935"/>
      <c r="AX216" s="936"/>
      <c r="AY216" s="935"/>
      <c r="AZ216" s="936"/>
      <c r="BA216" s="335"/>
      <c r="BB216" s="939"/>
      <c r="BC216" s="940"/>
      <c r="BD216" s="939"/>
      <c r="BE216" s="940"/>
      <c r="BF216" s="939"/>
      <c r="BG216" s="940"/>
      <c r="BH216" s="336"/>
      <c r="BI216" s="311">
        <f t="shared" si="224"/>
        <v>0</v>
      </c>
      <c r="BJ216" s="311">
        <f t="shared" si="225"/>
        <v>0</v>
      </c>
      <c r="BK216" s="311">
        <f t="shared" si="226"/>
        <v>0</v>
      </c>
      <c r="BL216" s="301">
        <f t="shared" si="227"/>
        <v>0</v>
      </c>
    </row>
    <row r="217" spans="1:64" s="50" customFormat="1" ht="15" customHeight="1">
      <c r="A217" s="72"/>
      <c r="B217" s="72"/>
      <c r="C217" s="71" t="s">
        <v>28</v>
      </c>
      <c r="D217" s="667"/>
      <c r="E217" s="66"/>
      <c r="F217" s="66"/>
      <c r="G217" s="66"/>
      <c r="H217" s="66"/>
      <c r="I217" s="66"/>
      <c r="J217" s="66"/>
      <c r="K217" s="66"/>
      <c r="L217" s="66"/>
      <c r="M217" s="66"/>
      <c r="N217" s="66"/>
      <c r="O217" s="597"/>
      <c r="P217" s="66"/>
      <c r="Q217" s="135"/>
      <c r="R217" s="64">
        <f t="shared" si="222"/>
        <v>1</v>
      </c>
      <c r="S217" s="820"/>
      <c r="T217" s="833"/>
      <c r="U217" s="820"/>
      <c r="V217" s="833"/>
      <c r="W217" s="820"/>
      <c r="X217" s="833"/>
      <c r="Y217" s="339"/>
      <c r="Z217" s="787"/>
      <c r="AA217" s="788"/>
      <c r="AB217" s="787"/>
      <c r="AC217" s="788"/>
      <c r="AD217" s="787"/>
      <c r="AE217" s="788"/>
      <c r="AF217" s="330"/>
      <c r="AG217" s="812"/>
      <c r="AH217" s="813"/>
      <c r="AI217" s="812"/>
      <c r="AJ217" s="813"/>
      <c r="AK217" s="812"/>
      <c r="AL217" s="813"/>
      <c r="AM217" s="331"/>
      <c r="AN217" s="889">
        <f t="shared" si="228"/>
        <v>0</v>
      </c>
      <c r="AO217" s="890"/>
      <c r="AP217" s="889">
        <f t="shared" si="229"/>
        <v>0</v>
      </c>
      <c r="AQ217" s="890"/>
      <c r="AR217" s="889">
        <f t="shared" si="223"/>
        <v>0</v>
      </c>
      <c r="AS217" s="890"/>
      <c r="AT217" s="289">
        <f t="shared" si="230"/>
        <v>0</v>
      </c>
      <c r="AU217" s="935"/>
      <c r="AV217" s="936"/>
      <c r="AW217" s="935"/>
      <c r="AX217" s="936"/>
      <c r="AY217" s="935"/>
      <c r="AZ217" s="936"/>
      <c r="BA217" s="335"/>
      <c r="BB217" s="939"/>
      <c r="BC217" s="940"/>
      <c r="BD217" s="939"/>
      <c r="BE217" s="940"/>
      <c r="BF217" s="939"/>
      <c r="BG217" s="940"/>
      <c r="BH217" s="336"/>
      <c r="BI217" s="311">
        <f t="shared" si="224"/>
        <v>0</v>
      </c>
      <c r="BJ217" s="311">
        <f t="shared" si="225"/>
        <v>0</v>
      </c>
      <c r="BK217" s="311">
        <f t="shared" si="226"/>
        <v>0</v>
      </c>
      <c r="BL217" s="301">
        <f t="shared" si="227"/>
        <v>0</v>
      </c>
    </row>
    <row r="218" spans="1:64" s="50" customFormat="1" ht="15" customHeight="1">
      <c r="A218" s="72"/>
      <c r="B218" s="72"/>
      <c r="C218" s="71" t="s">
        <v>54</v>
      </c>
      <c r="D218" s="667"/>
      <c r="E218" s="66"/>
      <c r="F218" s="66"/>
      <c r="G218" s="66"/>
      <c r="H218" s="66"/>
      <c r="I218" s="66"/>
      <c r="J218" s="66"/>
      <c r="K218" s="66"/>
      <c r="L218" s="66"/>
      <c r="M218" s="66"/>
      <c r="N218" s="66"/>
      <c r="O218" s="597"/>
      <c r="P218" s="66"/>
      <c r="Q218" s="135"/>
      <c r="R218" s="64">
        <f t="shared" si="222"/>
        <v>1.1000000000000001</v>
      </c>
      <c r="S218" s="820"/>
      <c r="T218" s="833"/>
      <c r="U218" s="820"/>
      <c r="V218" s="833"/>
      <c r="W218" s="820"/>
      <c r="X218" s="833"/>
      <c r="Y218" s="339"/>
      <c r="Z218" s="787"/>
      <c r="AA218" s="788"/>
      <c r="AB218" s="787"/>
      <c r="AC218" s="788"/>
      <c r="AD218" s="787"/>
      <c r="AE218" s="788"/>
      <c r="AF218" s="330"/>
      <c r="AG218" s="812"/>
      <c r="AH218" s="813"/>
      <c r="AI218" s="812"/>
      <c r="AJ218" s="813"/>
      <c r="AK218" s="812"/>
      <c r="AL218" s="813"/>
      <c r="AM218" s="331"/>
      <c r="AN218" s="889">
        <f t="shared" si="228"/>
        <v>0</v>
      </c>
      <c r="AO218" s="890"/>
      <c r="AP218" s="889">
        <f t="shared" si="229"/>
        <v>0</v>
      </c>
      <c r="AQ218" s="890"/>
      <c r="AR218" s="889">
        <f t="shared" si="223"/>
        <v>0</v>
      </c>
      <c r="AS218" s="890"/>
      <c r="AT218" s="289">
        <f t="shared" si="230"/>
        <v>0</v>
      </c>
      <c r="AU218" s="935"/>
      <c r="AV218" s="936"/>
      <c r="AW218" s="935"/>
      <c r="AX218" s="936"/>
      <c r="AY218" s="935"/>
      <c r="AZ218" s="936"/>
      <c r="BA218" s="335"/>
      <c r="BB218" s="939"/>
      <c r="BC218" s="940"/>
      <c r="BD218" s="939"/>
      <c r="BE218" s="940"/>
      <c r="BF218" s="939"/>
      <c r="BG218" s="940"/>
      <c r="BH218" s="336"/>
      <c r="BI218" s="311">
        <f t="shared" si="224"/>
        <v>0</v>
      </c>
      <c r="BJ218" s="311">
        <f t="shared" si="225"/>
        <v>0</v>
      </c>
      <c r="BK218" s="311">
        <f t="shared" si="226"/>
        <v>0</v>
      </c>
      <c r="BL218" s="301">
        <f t="shared" si="227"/>
        <v>0</v>
      </c>
    </row>
    <row r="219" spans="1:64" s="50" customFormat="1" ht="15" customHeight="1">
      <c r="A219" s="72"/>
      <c r="B219" s="72"/>
      <c r="C219" s="71" t="s">
        <v>350</v>
      </c>
      <c r="D219" s="667" t="s">
        <v>373</v>
      </c>
      <c r="E219" s="66"/>
      <c r="F219" s="66"/>
      <c r="G219" s="66"/>
      <c r="H219" s="66"/>
      <c r="I219" s="66"/>
      <c r="J219" s="66"/>
      <c r="K219" s="66"/>
      <c r="L219" s="66"/>
      <c r="M219" s="66"/>
      <c r="N219" s="66"/>
      <c r="O219" s="597"/>
      <c r="P219" s="66"/>
      <c r="Q219" s="135"/>
      <c r="R219" s="64">
        <f t="shared" si="222"/>
        <v>1.1000000000000001</v>
      </c>
      <c r="S219" s="820"/>
      <c r="T219" s="833"/>
      <c r="U219" s="820"/>
      <c r="V219" s="833"/>
      <c r="W219" s="820"/>
      <c r="X219" s="833"/>
      <c r="Y219" s="339"/>
      <c r="Z219" s="787"/>
      <c r="AA219" s="788"/>
      <c r="AB219" s="787"/>
      <c r="AC219" s="788"/>
      <c r="AD219" s="787"/>
      <c r="AE219" s="788"/>
      <c r="AF219" s="330"/>
      <c r="AG219" s="812"/>
      <c r="AH219" s="813"/>
      <c r="AI219" s="812"/>
      <c r="AJ219" s="813"/>
      <c r="AK219" s="812"/>
      <c r="AL219" s="813"/>
      <c r="AM219" s="331"/>
      <c r="AN219" s="889">
        <f t="shared" si="228"/>
        <v>0</v>
      </c>
      <c r="AO219" s="890"/>
      <c r="AP219" s="889">
        <f t="shared" si="229"/>
        <v>0</v>
      </c>
      <c r="AQ219" s="890"/>
      <c r="AR219" s="889">
        <f t="shared" si="223"/>
        <v>0</v>
      </c>
      <c r="AS219" s="890"/>
      <c r="AT219" s="289">
        <f t="shared" si="230"/>
        <v>0</v>
      </c>
      <c r="AU219" s="935"/>
      <c r="AV219" s="936"/>
      <c r="AW219" s="935"/>
      <c r="AX219" s="936"/>
      <c r="AY219" s="935"/>
      <c r="AZ219" s="936"/>
      <c r="BA219" s="335"/>
      <c r="BB219" s="939"/>
      <c r="BC219" s="940"/>
      <c r="BD219" s="939"/>
      <c r="BE219" s="940"/>
      <c r="BF219" s="939"/>
      <c r="BG219" s="940"/>
      <c r="BH219" s="336"/>
      <c r="BI219" s="311">
        <f t="shared" si="224"/>
        <v>0</v>
      </c>
      <c r="BJ219" s="311">
        <f t="shared" si="225"/>
        <v>0</v>
      </c>
      <c r="BK219" s="311">
        <f t="shared" si="226"/>
        <v>0</v>
      </c>
      <c r="BL219" s="301">
        <f t="shared" si="227"/>
        <v>0</v>
      </c>
    </row>
    <row r="220" spans="1:64" s="50" customFormat="1" ht="15" customHeight="1">
      <c r="A220" s="72"/>
      <c r="B220" s="72"/>
      <c r="C220" s="71" t="s">
        <v>262</v>
      </c>
      <c r="D220" s="667"/>
      <c r="E220" s="66"/>
      <c r="F220" s="66"/>
      <c r="G220" s="66"/>
      <c r="H220" s="66"/>
      <c r="I220" s="66"/>
      <c r="J220" s="66"/>
      <c r="K220" s="66"/>
      <c r="L220" s="66"/>
      <c r="M220" s="66"/>
      <c r="N220" s="66"/>
      <c r="O220" s="597"/>
      <c r="P220" s="66"/>
      <c r="Q220" s="135"/>
      <c r="R220" s="64">
        <f t="shared" si="222"/>
        <v>1</v>
      </c>
      <c r="S220" s="820"/>
      <c r="T220" s="833"/>
      <c r="U220" s="820"/>
      <c r="V220" s="833"/>
      <c r="W220" s="820"/>
      <c r="X220" s="833"/>
      <c r="Y220" s="339"/>
      <c r="Z220" s="787"/>
      <c r="AA220" s="788"/>
      <c r="AB220" s="787"/>
      <c r="AC220" s="788"/>
      <c r="AD220" s="787"/>
      <c r="AE220" s="788"/>
      <c r="AF220" s="330"/>
      <c r="AG220" s="812"/>
      <c r="AH220" s="813"/>
      <c r="AI220" s="812"/>
      <c r="AJ220" s="813"/>
      <c r="AK220" s="812"/>
      <c r="AL220" s="813"/>
      <c r="AM220" s="331"/>
      <c r="AN220" s="889">
        <f t="shared" si="228"/>
        <v>0</v>
      </c>
      <c r="AO220" s="890"/>
      <c r="AP220" s="889">
        <f t="shared" si="229"/>
        <v>0</v>
      </c>
      <c r="AQ220" s="890"/>
      <c r="AR220" s="889">
        <f t="shared" si="223"/>
        <v>0</v>
      </c>
      <c r="AS220" s="890"/>
      <c r="AT220" s="289">
        <f t="shared" si="230"/>
        <v>0</v>
      </c>
      <c r="AU220" s="935"/>
      <c r="AV220" s="936"/>
      <c r="AW220" s="935"/>
      <c r="AX220" s="936"/>
      <c r="AY220" s="935"/>
      <c r="AZ220" s="936"/>
      <c r="BA220" s="335"/>
      <c r="BB220" s="939"/>
      <c r="BC220" s="940"/>
      <c r="BD220" s="939"/>
      <c r="BE220" s="940"/>
      <c r="BF220" s="939"/>
      <c r="BG220" s="940"/>
      <c r="BH220" s="336"/>
      <c r="BI220" s="311">
        <f t="shared" si="224"/>
        <v>0</v>
      </c>
      <c r="BJ220" s="311">
        <f t="shared" si="225"/>
        <v>0</v>
      </c>
      <c r="BK220" s="311">
        <f t="shared" si="226"/>
        <v>0</v>
      </c>
      <c r="BL220" s="301">
        <f t="shared" si="227"/>
        <v>0</v>
      </c>
    </row>
    <row r="221" spans="1:64" s="50" customFormat="1" ht="15" customHeight="1">
      <c r="A221" s="72"/>
      <c r="B221" s="72"/>
      <c r="C221" s="71" t="s">
        <v>28</v>
      </c>
      <c r="D221" s="667"/>
      <c r="E221" s="66"/>
      <c r="F221" s="66"/>
      <c r="G221" s="66"/>
      <c r="H221" s="66"/>
      <c r="I221" s="66"/>
      <c r="J221" s="66"/>
      <c r="K221" s="66"/>
      <c r="L221" s="66"/>
      <c r="M221" s="66"/>
      <c r="N221" s="66"/>
      <c r="O221" s="597"/>
      <c r="P221" s="66"/>
      <c r="Q221" s="135"/>
      <c r="R221" s="64">
        <f t="shared" si="222"/>
        <v>1</v>
      </c>
      <c r="S221" s="820"/>
      <c r="T221" s="833"/>
      <c r="U221" s="820"/>
      <c r="V221" s="833"/>
      <c r="W221" s="820"/>
      <c r="X221" s="833"/>
      <c r="Y221" s="339"/>
      <c r="Z221" s="787"/>
      <c r="AA221" s="788"/>
      <c r="AB221" s="787"/>
      <c r="AC221" s="788"/>
      <c r="AD221" s="787"/>
      <c r="AE221" s="788"/>
      <c r="AF221" s="330"/>
      <c r="AG221" s="812"/>
      <c r="AH221" s="813"/>
      <c r="AI221" s="812"/>
      <c r="AJ221" s="813"/>
      <c r="AK221" s="812"/>
      <c r="AL221" s="813"/>
      <c r="AM221" s="331"/>
      <c r="AN221" s="889">
        <f t="shared" si="228"/>
        <v>0</v>
      </c>
      <c r="AO221" s="890"/>
      <c r="AP221" s="889">
        <f t="shared" si="229"/>
        <v>0</v>
      </c>
      <c r="AQ221" s="890"/>
      <c r="AR221" s="889">
        <f t="shared" si="223"/>
        <v>0</v>
      </c>
      <c r="AS221" s="890"/>
      <c r="AT221" s="289">
        <f t="shared" si="230"/>
        <v>0</v>
      </c>
      <c r="AU221" s="935"/>
      <c r="AV221" s="936"/>
      <c r="AW221" s="935"/>
      <c r="AX221" s="936"/>
      <c r="AY221" s="935"/>
      <c r="AZ221" s="936"/>
      <c r="BA221" s="335"/>
      <c r="BB221" s="939"/>
      <c r="BC221" s="940"/>
      <c r="BD221" s="939"/>
      <c r="BE221" s="940"/>
      <c r="BF221" s="939"/>
      <c r="BG221" s="940"/>
      <c r="BH221" s="336"/>
      <c r="BI221" s="311">
        <f t="shared" si="224"/>
        <v>0</v>
      </c>
      <c r="BJ221" s="311">
        <f t="shared" si="225"/>
        <v>0</v>
      </c>
      <c r="BK221" s="311">
        <f t="shared" si="226"/>
        <v>0</v>
      </c>
      <c r="BL221" s="301">
        <f t="shared" si="227"/>
        <v>0</v>
      </c>
    </row>
    <row r="222" spans="1:64" s="50" customFormat="1" ht="15" customHeight="1">
      <c r="A222" s="72"/>
      <c r="B222" s="72"/>
      <c r="C222" s="71" t="s">
        <v>54</v>
      </c>
      <c r="D222" s="667"/>
      <c r="E222" s="66"/>
      <c r="F222" s="66"/>
      <c r="G222" s="66"/>
      <c r="H222" s="66"/>
      <c r="I222" s="66"/>
      <c r="J222" s="66"/>
      <c r="K222" s="66"/>
      <c r="L222" s="66"/>
      <c r="M222" s="66"/>
      <c r="N222" s="66"/>
      <c r="O222" s="597"/>
      <c r="P222" s="66"/>
      <c r="Q222" s="135"/>
      <c r="R222" s="64">
        <f t="shared" si="222"/>
        <v>1.1000000000000001</v>
      </c>
      <c r="S222" s="820"/>
      <c r="T222" s="833"/>
      <c r="U222" s="820"/>
      <c r="V222" s="833"/>
      <c r="W222" s="820"/>
      <c r="X222" s="833"/>
      <c r="Y222" s="339"/>
      <c r="Z222" s="787"/>
      <c r="AA222" s="788"/>
      <c r="AB222" s="787"/>
      <c r="AC222" s="788"/>
      <c r="AD222" s="787"/>
      <c r="AE222" s="788"/>
      <c r="AF222" s="330"/>
      <c r="AG222" s="812"/>
      <c r="AH222" s="813"/>
      <c r="AI222" s="812"/>
      <c r="AJ222" s="813"/>
      <c r="AK222" s="812"/>
      <c r="AL222" s="813"/>
      <c r="AM222" s="331"/>
      <c r="AN222" s="889">
        <f t="shared" si="228"/>
        <v>0</v>
      </c>
      <c r="AO222" s="890"/>
      <c r="AP222" s="889">
        <f t="shared" si="229"/>
        <v>0</v>
      </c>
      <c r="AQ222" s="890"/>
      <c r="AR222" s="889">
        <f t="shared" si="223"/>
        <v>0</v>
      </c>
      <c r="AS222" s="890"/>
      <c r="AT222" s="289">
        <f t="shared" si="230"/>
        <v>0</v>
      </c>
      <c r="AU222" s="935"/>
      <c r="AV222" s="936"/>
      <c r="AW222" s="935"/>
      <c r="AX222" s="936"/>
      <c r="AY222" s="935"/>
      <c r="AZ222" s="936"/>
      <c r="BA222" s="335"/>
      <c r="BB222" s="939"/>
      <c r="BC222" s="940"/>
      <c r="BD222" s="939"/>
      <c r="BE222" s="940"/>
      <c r="BF222" s="939"/>
      <c r="BG222" s="940"/>
      <c r="BH222" s="336"/>
      <c r="BI222" s="311">
        <f t="shared" si="224"/>
        <v>0</v>
      </c>
      <c r="BJ222" s="311">
        <f t="shared" si="225"/>
        <v>0</v>
      </c>
      <c r="BK222" s="311">
        <f t="shared" si="226"/>
        <v>0</v>
      </c>
      <c r="BL222" s="301">
        <f t="shared" si="227"/>
        <v>0</v>
      </c>
    </row>
    <row r="223" spans="1:64" s="50" customFormat="1" ht="15" customHeight="1">
      <c r="A223" s="72"/>
      <c r="B223" s="72"/>
      <c r="C223" s="71" t="s">
        <v>350</v>
      </c>
      <c r="D223" s="667" t="s">
        <v>373</v>
      </c>
      <c r="E223" s="66"/>
      <c r="F223" s="66"/>
      <c r="G223" s="66"/>
      <c r="H223" s="66"/>
      <c r="I223" s="66"/>
      <c r="J223" s="66"/>
      <c r="K223" s="66"/>
      <c r="L223" s="66"/>
      <c r="M223" s="66"/>
      <c r="N223" s="66"/>
      <c r="O223" s="597"/>
      <c r="P223" s="66"/>
      <c r="Q223" s="135"/>
      <c r="R223" s="64">
        <f t="shared" si="222"/>
        <v>1.1000000000000001</v>
      </c>
      <c r="S223" s="820"/>
      <c r="T223" s="833"/>
      <c r="U223" s="820"/>
      <c r="V223" s="833"/>
      <c r="W223" s="820"/>
      <c r="X223" s="833"/>
      <c r="Y223" s="339"/>
      <c r="Z223" s="787"/>
      <c r="AA223" s="788"/>
      <c r="AB223" s="787"/>
      <c r="AC223" s="788"/>
      <c r="AD223" s="787"/>
      <c r="AE223" s="788"/>
      <c r="AF223" s="330"/>
      <c r="AG223" s="812"/>
      <c r="AH223" s="813"/>
      <c r="AI223" s="812"/>
      <c r="AJ223" s="813"/>
      <c r="AK223" s="812"/>
      <c r="AL223" s="813"/>
      <c r="AM223" s="331"/>
      <c r="AN223" s="889">
        <f t="shared" si="228"/>
        <v>0</v>
      </c>
      <c r="AO223" s="890"/>
      <c r="AP223" s="889">
        <f t="shared" si="229"/>
        <v>0</v>
      </c>
      <c r="AQ223" s="890"/>
      <c r="AR223" s="889">
        <f t="shared" si="223"/>
        <v>0</v>
      </c>
      <c r="AS223" s="890"/>
      <c r="AT223" s="289">
        <f t="shared" si="230"/>
        <v>0</v>
      </c>
      <c r="AU223" s="935"/>
      <c r="AV223" s="936"/>
      <c r="AW223" s="935"/>
      <c r="AX223" s="936"/>
      <c r="AY223" s="935"/>
      <c r="AZ223" s="936"/>
      <c r="BA223" s="335"/>
      <c r="BB223" s="939"/>
      <c r="BC223" s="940"/>
      <c r="BD223" s="939"/>
      <c r="BE223" s="940"/>
      <c r="BF223" s="939"/>
      <c r="BG223" s="940"/>
      <c r="BH223" s="336"/>
      <c r="BI223" s="311">
        <f t="shared" si="224"/>
        <v>0</v>
      </c>
      <c r="BJ223" s="311">
        <f t="shared" si="225"/>
        <v>0</v>
      </c>
      <c r="BK223" s="311">
        <f t="shared" si="226"/>
        <v>0</v>
      </c>
      <c r="BL223" s="301">
        <f t="shared" si="227"/>
        <v>0</v>
      </c>
    </row>
    <row r="224" spans="1:64" s="50" customFormat="1" ht="15" customHeight="1">
      <c r="A224" s="72"/>
      <c r="B224" s="72"/>
      <c r="C224" s="71" t="s">
        <v>262</v>
      </c>
      <c r="D224" s="667"/>
      <c r="E224" s="66"/>
      <c r="F224" s="66"/>
      <c r="G224" s="66"/>
      <c r="H224" s="66"/>
      <c r="I224" s="66"/>
      <c r="J224" s="66"/>
      <c r="K224" s="66"/>
      <c r="L224" s="66"/>
      <c r="M224" s="66"/>
      <c r="N224" s="66"/>
      <c r="O224" s="597"/>
      <c r="P224" s="66"/>
      <c r="Q224" s="135"/>
      <c r="R224" s="64">
        <f t="shared" si="222"/>
        <v>1</v>
      </c>
      <c r="S224" s="820"/>
      <c r="T224" s="833"/>
      <c r="U224" s="820"/>
      <c r="V224" s="833"/>
      <c r="W224" s="820"/>
      <c r="X224" s="833"/>
      <c r="Y224" s="339"/>
      <c r="Z224" s="787"/>
      <c r="AA224" s="788"/>
      <c r="AB224" s="787"/>
      <c r="AC224" s="788"/>
      <c r="AD224" s="787"/>
      <c r="AE224" s="788"/>
      <c r="AF224" s="330"/>
      <c r="AG224" s="812"/>
      <c r="AH224" s="813"/>
      <c r="AI224" s="812"/>
      <c r="AJ224" s="813"/>
      <c r="AK224" s="812"/>
      <c r="AL224" s="813"/>
      <c r="AM224" s="331"/>
      <c r="AN224" s="889">
        <f t="shared" si="228"/>
        <v>0</v>
      </c>
      <c r="AO224" s="890"/>
      <c r="AP224" s="889">
        <f t="shared" si="229"/>
        <v>0</v>
      </c>
      <c r="AQ224" s="890"/>
      <c r="AR224" s="889">
        <f t="shared" si="223"/>
        <v>0</v>
      </c>
      <c r="AS224" s="890"/>
      <c r="AT224" s="289">
        <f t="shared" si="230"/>
        <v>0</v>
      </c>
      <c r="AU224" s="935"/>
      <c r="AV224" s="936"/>
      <c r="AW224" s="935"/>
      <c r="AX224" s="936"/>
      <c r="AY224" s="935"/>
      <c r="AZ224" s="936"/>
      <c r="BA224" s="335"/>
      <c r="BB224" s="939"/>
      <c r="BC224" s="940"/>
      <c r="BD224" s="939"/>
      <c r="BE224" s="940"/>
      <c r="BF224" s="939"/>
      <c r="BG224" s="940"/>
      <c r="BH224" s="336"/>
      <c r="BI224" s="311">
        <f t="shared" si="224"/>
        <v>0</v>
      </c>
      <c r="BJ224" s="311">
        <f t="shared" si="225"/>
        <v>0</v>
      </c>
      <c r="BK224" s="311">
        <f t="shared" si="226"/>
        <v>0</v>
      </c>
      <c r="BL224" s="301">
        <f t="shared" si="227"/>
        <v>0</v>
      </c>
    </row>
    <row r="225" spans="1:64" s="50" customFormat="1" ht="15" customHeight="1">
      <c r="A225" s="72"/>
      <c r="B225" s="72"/>
      <c r="C225" s="71" t="s">
        <v>28</v>
      </c>
      <c r="D225" s="667"/>
      <c r="E225" s="66"/>
      <c r="F225" s="66"/>
      <c r="G225" s="66"/>
      <c r="H225" s="66"/>
      <c r="I225" s="66"/>
      <c r="J225" s="66"/>
      <c r="K225" s="66"/>
      <c r="L225" s="66"/>
      <c r="M225" s="66"/>
      <c r="N225" s="66"/>
      <c r="O225" s="597"/>
      <c r="P225" s="66"/>
      <c r="Q225" s="135"/>
      <c r="R225" s="64">
        <f t="shared" si="222"/>
        <v>1</v>
      </c>
      <c r="S225" s="820"/>
      <c r="T225" s="833"/>
      <c r="U225" s="820"/>
      <c r="V225" s="833"/>
      <c r="W225" s="820"/>
      <c r="X225" s="833"/>
      <c r="Y225" s="339"/>
      <c r="Z225" s="787"/>
      <c r="AA225" s="788"/>
      <c r="AB225" s="787"/>
      <c r="AC225" s="788"/>
      <c r="AD225" s="787"/>
      <c r="AE225" s="788"/>
      <c r="AF225" s="330"/>
      <c r="AG225" s="812"/>
      <c r="AH225" s="813"/>
      <c r="AI225" s="812"/>
      <c r="AJ225" s="813"/>
      <c r="AK225" s="812"/>
      <c r="AL225" s="813"/>
      <c r="AM225" s="331"/>
      <c r="AN225" s="889">
        <f t="shared" si="228"/>
        <v>0</v>
      </c>
      <c r="AO225" s="890"/>
      <c r="AP225" s="889">
        <f t="shared" si="229"/>
        <v>0</v>
      </c>
      <c r="AQ225" s="890"/>
      <c r="AR225" s="889">
        <f t="shared" si="223"/>
        <v>0</v>
      </c>
      <c r="AS225" s="890"/>
      <c r="AT225" s="289">
        <f t="shared" si="230"/>
        <v>0</v>
      </c>
      <c r="AU225" s="935"/>
      <c r="AV225" s="936"/>
      <c r="AW225" s="935"/>
      <c r="AX225" s="936"/>
      <c r="AY225" s="935"/>
      <c r="AZ225" s="936"/>
      <c r="BA225" s="335"/>
      <c r="BB225" s="939"/>
      <c r="BC225" s="940"/>
      <c r="BD225" s="939"/>
      <c r="BE225" s="940"/>
      <c r="BF225" s="939"/>
      <c r="BG225" s="940"/>
      <c r="BH225" s="336"/>
      <c r="BI225" s="311">
        <f t="shared" si="224"/>
        <v>0</v>
      </c>
      <c r="BJ225" s="311">
        <f t="shared" si="225"/>
        <v>0</v>
      </c>
      <c r="BK225" s="311">
        <f t="shared" si="226"/>
        <v>0</v>
      </c>
      <c r="BL225" s="301">
        <f t="shared" si="227"/>
        <v>0</v>
      </c>
    </row>
    <row r="226" spans="1:64" s="50" customFormat="1" ht="15" customHeight="1">
      <c r="A226" s="72"/>
      <c r="B226" s="72"/>
      <c r="C226" s="71" t="s">
        <v>54</v>
      </c>
      <c r="D226" s="667"/>
      <c r="E226" s="66"/>
      <c r="F226" s="66"/>
      <c r="G226" s="66"/>
      <c r="H226" s="66"/>
      <c r="I226" s="66"/>
      <c r="J226" s="66"/>
      <c r="K226" s="66"/>
      <c r="L226" s="66"/>
      <c r="M226" s="66"/>
      <c r="N226" s="66"/>
      <c r="O226" s="597"/>
      <c r="P226" s="66"/>
      <c r="Q226" s="135"/>
      <c r="R226" s="64">
        <f t="shared" si="222"/>
        <v>1.1000000000000001</v>
      </c>
      <c r="S226" s="820"/>
      <c r="T226" s="833"/>
      <c r="U226" s="820"/>
      <c r="V226" s="833"/>
      <c r="W226" s="820"/>
      <c r="X226" s="833"/>
      <c r="Y226" s="339"/>
      <c r="Z226" s="787"/>
      <c r="AA226" s="788"/>
      <c r="AB226" s="787"/>
      <c r="AC226" s="788"/>
      <c r="AD226" s="787"/>
      <c r="AE226" s="788"/>
      <c r="AF226" s="330"/>
      <c r="AG226" s="812"/>
      <c r="AH226" s="813"/>
      <c r="AI226" s="812"/>
      <c r="AJ226" s="813"/>
      <c r="AK226" s="812"/>
      <c r="AL226" s="813"/>
      <c r="AM226" s="331"/>
      <c r="AN226" s="889">
        <f t="shared" si="228"/>
        <v>0</v>
      </c>
      <c r="AO226" s="890"/>
      <c r="AP226" s="889">
        <f t="shared" si="229"/>
        <v>0</v>
      </c>
      <c r="AQ226" s="890"/>
      <c r="AR226" s="889">
        <f t="shared" si="223"/>
        <v>0</v>
      </c>
      <c r="AS226" s="890"/>
      <c r="AT226" s="289">
        <f t="shared" si="230"/>
        <v>0</v>
      </c>
      <c r="AU226" s="935"/>
      <c r="AV226" s="936"/>
      <c r="AW226" s="935"/>
      <c r="AX226" s="936"/>
      <c r="AY226" s="935"/>
      <c r="AZ226" s="936"/>
      <c r="BA226" s="335"/>
      <c r="BB226" s="939"/>
      <c r="BC226" s="940"/>
      <c r="BD226" s="939"/>
      <c r="BE226" s="940"/>
      <c r="BF226" s="939"/>
      <c r="BG226" s="940"/>
      <c r="BH226" s="336"/>
      <c r="BI226" s="311">
        <f t="shared" si="224"/>
        <v>0</v>
      </c>
      <c r="BJ226" s="311">
        <f t="shared" si="225"/>
        <v>0</v>
      </c>
      <c r="BK226" s="311">
        <f t="shared" si="226"/>
        <v>0</v>
      </c>
      <c r="BL226" s="301">
        <f t="shared" si="227"/>
        <v>0</v>
      </c>
    </row>
    <row r="227" spans="1:64" s="50" customFormat="1" ht="15" customHeight="1">
      <c r="A227" s="72"/>
      <c r="B227" s="72"/>
      <c r="C227" s="71" t="s">
        <v>350</v>
      </c>
      <c r="D227" s="667" t="s">
        <v>373</v>
      </c>
      <c r="E227" s="66"/>
      <c r="F227" s="66"/>
      <c r="G227" s="66"/>
      <c r="H227" s="66"/>
      <c r="I227" s="66"/>
      <c r="J227" s="66"/>
      <c r="K227" s="66"/>
      <c r="L227" s="66"/>
      <c r="M227" s="66"/>
      <c r="N227" s="66"/>
      <c r="O227" s="597"/>
      <c r="P227" s="66"/>
      <c r="Q227" s="135"/>
      <c r="R227" s="64">
        <f t="shared" si="222"/>
        <v>1.1000000000000001</v>
      </c>
      <c r="S227" s="820"/>
      <c r="T227" s="833"/>
      <c r="U227" s="820"/>
      <c r="V227" s="833"/>
      <c r="W227" s="820"/>
      <c r="X227" s="833"/>
      <c r="Y227" s="339"/>
      <c r="Z227" s="787"/>
      <c r="AA227" s="788"/>
      <c r="AB227" s="787"/>
      <c r="AC227" s="788"/>
      <c r="AD227" s="787"/>
      <c r="AE227" s="788"/>
      <c r="AF227" s="330"/>
      <c r="AG227" s="812"/>
      <c r="AH227" s="813"/>
      <c r="AI227" s="812"/>
      <c r="AJ227" s="813"/>
      <c r="AK227" s="812"/>
      <c r="AL227" s="813"/>
      <c r="AM227" s="331"/>
      <c r="AN227" s="889">
        <f t="shared" si="228"/>
        <v>0</v>
      </c>
      <c r="AO227" s="890"/>
      <c r="AP227" s="889">
        <f t="shared" si="229"/>
        <v>0</v>
      </c>
      <c r="AQ227" s="890"/>
      <c r="AR227" s="889">
        <f t="shared" si="223"/>
        <v>0</v>
      </c>
      <c r="AS227" s="890"/>
      <c r="AT227" s="289">
        <f t="shared" si="230"/>
        <v>0</v>
      </c>
      <c r="AU227" s="935"/>
      <c r="AV227" s="936"/>
      <c r="AW227" s="935"/>
      <c r="AX227" s="936"/>
      <c r="AY227" s="935"/>
      <c r="AZ227" s="936"/>
      <c r="BA227" s="335"/>
      <c r="BB227" s="939"/>
      <c r="BC227" s="940"/>
      <c r="BD227" s="939"/>
      <c r="BE227" s="940"/>
      <c r="BF227" s="939"/>
      <c r="BG227" s="940"/>
      <c r="BH227" s="336"/>
      <c r="BI227" s="311">
        <f t="shared" si="224"/>
        <v>0</v>
      </c>
      <c r="BJ227" s="311">
        <f t="shared" si="225"/>
        <v>0</v>
      </c>
      <c r="BK227" s="311">
        <f t="shared" si="226"/>
        <v>0</v>
      </c>
      <c r="BL227" s="301">
        <f t="shared" si="227"/>
        <v>0</v>
      </c>
    </row>
    <row r="228" spans="1:64" s="50" customFormat="1" ht="15" customHeight="1">
      <c r="A228" s="72"/>
      <c r="B228" s="72"/>
      <c r="C228" s="71" t="s">
        <v>262</v>
      </c>
      <c r="D228" s="667"/>
      <c r="E228" s="66"/>
      <c r="F228" s="66"/>
      <c r="G228" s="66"/>
      <c r="H228" s="66"/>
      <c r="I228" s="66"/>
      <c r="J228" s="66"/>
      <c r="K228" s="66"/>
      <c r="L228" s="66"/>
      <c r="M228" s="66"/>
      <c r="N228" s="66"/>
      <c r="O228" s="597"/>
      <c r="P228" s="66"/>
      <c r="Q228" s="135"/>
      <c r="R228" s="64">
        <f t="shared" si="222"/>
        <v>1</v>
      </c>
      <c r="S228" s="820"/>
      <c r="T228" s="833"/>
      <c r="U228" s="820"/>
      <c r="V228" s="833"/>
      <c r="W228" s="820"/>
      <c r="X228" s="833"/>
      <c r="Y228" s="339"/>
      <c r="Z228" s="787"/>
      <c r="AA228" s="788"/>
      <c r="AB228" s="787"/>
      <c r="AC228" s="788"/>
      <c r="AD228" s="787"/>
      <c r="AE228" s="788"/>
      <c r="AF228" s="330"/>
      <c r="AG228" s="812"/>
      <c r="AH228" s="813"/>
      <c r="AI228" s="812"/>
      <c r="AJ228" s="813"/>
      <c r="AK228" s="812"/>
      <c r="AL228" s="813"/>
      <c r="AM228" s="331"/>
      <c r="AN228" s="889">
        <f t="shared" si="228"/>
        <v>0</v>
      </c>
      <c r="AO228" s="890"/>
      <c r="AP228" s="889">
        <f t="shared" si="229"/>
        <v>0</v>
      </c>
      <c r="AQ228" s="890"/>
      <c r="AR228" s="889">
        <f t="shared" si="223"/>
        <v>0</v>
      </c>
      <c r="AS228" s="890"/>
      <c r="AT228" s="289">
        <f t="shared" si="230"/>
        <v>0</v>
      </c>
      <c r="AU228" s="935"/>
      <c r="AV228" s="936"/>
      <c r="AW228" s="935"/>
      <c r="AX228" s="936"/>
      <c r="AY228" s="935"/>
      <c r="AZ228" s="936"/>
      <c r="BA228" s="335"/>
      <c r="BB228" s="939"/>
      <c r="BC228" s="940"/>
      <c r="BD228" s="939"/>
      <c r="BE228" s="940"/>
      <c r="BF228" s="939"/>
      <c r="BG228" s="940"/>
      <c r="BH228" s="336"/>
      <c r="BI228" s="311">
        <f t="shared" si="224"/>
        <v>0</v>
      </c>
      <c r="BJ228" s="311">
        <f t="shared" si="225"/>
        <v>0</v>
      </c>
      <c r="BK228" s="311">
        <f t="shared" si="226"/>
        <v>0</v>
      </c>
      <c r="BL228" s="301">
        <f t="shared" si="227"/>
        <v>0</v>
      </c>
    </row>
    <row r="229" spans="1:64" s="50" customFormat="1" ht="15" customHeight="1">
      <c r="A229" s="72"/>
      <c r="B229" s="72"/>
      <c r="C229" s="71" t="s">
        <v>28</v>
      </c>
      <c r="D229" s="667"/>
      <c r="E229" s="66"/>
      <c r="F229" s="66"/>
      <c r="G229" s="66"/>
      <c r="H229" s="66"/>
      <c r="I229" s="66"/>
      <c r="J229" s="66"/>
      <c r="K229" s="66"/>
      <c r="L229" s="66"/>
      <c r="M229" s="66"/>
      <c r="N229" s="66"/>
      <c r="O229" s="597"/>
      <c r="P229" s="66"/>
      <c r="Q229" s="135"/>
      <c r="R229" s="64">
        <f t="shared" si="222"/>
        <v>1</v>
      </c>
      <c r="S229" s="820"/>
      <c r="T229" s="833"/>
      <c r="U229" s="820"/>
      <c r="V229" s="833"/>
      <c r="W229" s="820"/>
      <c r="X229" s="833"/>
      <c r="Y229" s="339"/>
      <c r="Z229" s="787"/>
      <c r="AA229" s="788"/>
      <c r="AB229" s="787"/>
      <c r="AC229" s="788"/>
      <c r="AD229" s="787"/>
      <c r="AE229" s="788"/>
      <c r="AF229" s="330"/>
      <c r="AG229" s="812"/>
      <c r="AH229" s="813"/>
      <c r="AI229" s="812"/>
      <c r="AJ229" s="813"/>
      <c r="AK229" s="812"/>
      <c r="AL229" s="813"/>
      <c r="AM229" s="331"/>
      <c r="AN229" s="889">
        <f t="shared" si="228"/>
        <v>0</v>
      </c>
      <c r="AO229" s="890"/>
      <c r="AP229" s="889">
        <f t="shared" si="229"/>
        <v>0</v>
      </c>
      <c r="AQ229" s="890"/>
      <c r="AR229" s="889">
        <f t="shared" si="223"/>
        <v>0</v>
      </c>
      <c r="AS229" s="890"/>
      <c r="AT229" s="289">
        <f t="shared" si="230"/>
        <v>0</v>
      </c>
      <c r="AU229" s="935"/>
      <c r="AV229" s="936"/>
      <c r="AW229" s="935"/>
      <c r="AX229" s="936"/>
      <c r="AY229" s="935"/>
      <c r="AZ229" s="936"/>
      <c r="BA229" s="335"/>
      <c r="BB229" s="939"/>
      <c r="BC229" s="940"/>
      <c r="BD229" s="939"/>
      <c r="BE229" s="940"/>
      <c r="BF229" s="939"/>
      <c r="BG229" s="940"/>
      <c r="BH229" s="336"/>
      <c r="BI229" s="311">
        <f t="shared" si="224"/>
        <v>0</v>
      </c>
      <c r="BJ229" s="311">
        <f t="shared" si="225"/>
        <v>0</v>
      </c>
      <c r="BK229" s="311">
        <f t="shared" si="226"/>
        <v>0</v>
      </c>
      <c r="BL229" s="301">
        <f t="shared" si="227"/>
        <v>0</v>
      </c>
    </row>
    <row r="230" spans="1:64" s="50" customFormat="1" ht="15" customHeight="1">
      <c r="A230" s="72"/>
      <c r="B230" s="72"/>
      <c r="C230" s="71" t="s">
        <v>54</v>
      </c>
      <c r="D230" s="667"/>
      <c r="E230" s="66"/>
      <c r="F230" s="66"/>
      <c r="G230" s="66"/>
      <c r="H230" s="66"/>
      <c r="I230" s="66"/>
      <c r="J230" s="66"/>
      <c r="K230" s="66"/>
      <c r="L230" s="66"/>
      <c r="M230" s="66"/>
      <c r="N230" s="66"/>
      <c r="O230" s="597"/>
      <c r="P230" s="66"/>
      <c r="Q230" s="135"/>
      <c r="R230" s="64">
        <f t="shared" si="222"/>
        <v>1.1000000000000001</v>
      </c>
      <c r="S230" s="820"/>
      <c r="T230" s="833"/>
      <c r="U230" s="820"/>
      <c r="V230" s="833"/>
      <c r="W230" s="820"/>
      <c r="X230" s="833"/>
      <c r="Y230" s="339"/>
      <c r="Z230" s="787"/>
      <c r="AA230" s="788"/>
      <c r="AB230" s="787"/>
      <c r="AC230" s="788"/>
      <c r="AD230" s="787"/>
      <c r="AE230" s="788"/>
      <c r="AF230" s="330"/>
      <c r="AG230" s="812"/>
      <c r="AH230" s="813"/>
      <c r="AI230" s="812"/>
      <c r="AJ230" s="813"/>
      <c r="AK230" s="812"/>
      <c r="AL230" s="813"/>
      <c r="AM230" s="331"/>
      <c r="AN230" s="889">
        <f t="shared" si="228"/>
        <v>0</v>
      </c>
      <c r="AO230" s="890"/>
      <c r="AP230" s="889">
        <f t="shared" si="229"/>
        <v>0</v>
      </c>
      <c r="AQ230" s="890"/>
      <c r="AR230" s="889">
        <f t="shared" si="223"/>
        <v>0</v>
      </c>
      <c r="AS230" s="890"/>
      <c r="AT230" s="289">
        <f t="shared" si="230"/>
        <v>0</v>
      </c>
      <c r="AU230" s="935"/>
      <c r="AV230" s="936"/>
      <c r="AW230" s="935"/>
      <c r="AX230" s="936"/>
      <c r="AY230" s="935"/>
      <c r="AZ230" s="936"/>
      <c r="BA230" s="335"/>
      <c r="BB230" s="939"/>
      <c r="BC230" s="940"/>
      <c r="BD230" s="939"/>
      <c r="BE230" s="940"/>
      <c r="BF230" s="939"/>
      <c r="BG230" s="940"/>
      <c r="BH230" s="336"/>
      <c r="BI230" s="311">
        <f t="shared" si="224"/>
        <v>0</v>
      </c>
      <c r="BJ230" s="311">
        <f t="shared" si="225"/>
        <v>0</v>
      </c>
      <c r="BK230" s="311">
        <f t="shared" si="226"/>
        <v>0</v>
      </c>
      <c r="BL230" s="301">
        <f t="shared" si="227"/>
        <v>0</v>
      </c>
    </row>
    <row r="231" spans="1:64" s="50" customFormat="1" ht="15" customHeight="1">
      <c r="A231" s="72"/>
      <c r="B231" s="72"/>
      <c r="C231" s="133"/>
      <c r="D231" s="47"/>
      <c r="E231" s="82"/>
      <c r="F231" s="82"/>
      <c r="G231" s="82"/>
      <c r="H231" s="82"/>
      <c r="I231" s="82"/>
      <c r="J231" s="82"/>
      <c r="K231" s="82"/>
      <c r="L231" s="82"/>
      <c r="M231" s="82"/>
      <c r="N231" s="82"/>
      <c r="O231" s="627" t="s">
        <v>184</v>
      </c>
      <c r="P231" s="628"/>
      <c r="Q231" s="628"/>
      <c r="R231" s="629"/>
      <c r="S231" s="596"/>
      <c r="T231" s="595"/>
      <c r="U231" s="596"/>
      <c r="V231" s="595"/>
      <c r="W231" s="596"/>
      <c r="X231" s="595"/>
      <c r="Y231" s="119"/>
      <c r="Z231" s="596"/>
      <c r="AA231" s="595"/>
      <c r="AB231" s="596"/>
      <c r="AC231" s="595"/>
      <c r="AD231" s="596"/>
      <c r="AE231" s="595"/>
      <c r="AF231" s="119"/>
      <c r="AG231" s="596"/>
      <c r="AH231" s="595"/>
      <c r="AI231" s="596"/>
      <c r="AJ231" s="595"/>
      <c r="AK231" s="596"/>
      <c r="AL231" s="595"/>
      <c r="AM231" s="119"/>
      <c r="AN231" s="596">
        <f>SUM(AN211:AN230)</f>
        <v>0</v>
      </c>
      <c r="AO231" s="595"/>
      <c r="AP231" s="596">
        <f>SUM(AP211:AP230)</f>
        <v>0</v>
      </c>
      <c r="AQ231" s="595"/>
      <c r="AR231" s="596">
        <f>SUM(AR211:AR230)</f>
        <v>0</v>
      </c>
      <c r="AS231" s="595"/>
      <c r="AT231" s="119">
        <f>SUM(AN231:AS231)</f>
        <v>0</v>
      </c>
      <c r="AU231" s="596"/>
      <c r="AV231" s="595"/>
      <c r="AW231" s="596"/>
      <c r="AX231" s="595"/>
      <c r="AY231" s="596"/>
      <c r="AZ231" s="595"/>
      <c r="BA231" s="119"/>
      <c r="BB231" s="596"/>
      <c r="BC231" s="595"/>
      <c r="BD231" s="596"/>
      <c r="BE231" s="595"/>
      <c r="BF231" s="596"/>
      <c r="BG231" s="595"/>
      <c r="BH231" s="119"/>
      <c r="BI231" s="312">
        <f>SUM(BI211:BI230)</f>
        <v>0</v>
      </c>
      <c r="BJ231" s="312">
        <f>SUM(BJ211:BJ230)</f>
        <v>0</v>
      </c>
      <c r="BK231" s="312">
        <f>SUM(BK211:BK230)</f>
        <v>0</v>
      </c>
      <c r="BL231" s="312">
        <f t="shared" si="227"/>
        <v>0</v>
      </c>
    </row>
    <row r="232" spans="1:64" s="50" customFormat="1" ht="15.75">
      <c r="A232" s="72"/>
      <c r="B232" s="72"/>
      <c r="C232" s="133"/>
      <c r="D232" s="47"/>
      <c r="E232" s="635" t="s">
        <v>461</v>
      </c>
      <c r="F232" s="635"/>
      <c r="G232" s="635"/>
      <c r="H232" s="635"/>
      <c r="I232" s="635"/>
      <c r="J232" s="635"/>
      <c r="K232" s="635"/>
      <c r="L232" s="635"/>
      <c r="M232" s="635"/>
      <c r="N232" s="635"/>
      <c r="O232" s="47"/>
      <c r="P232" s="47"/>
      <c r="Q232" s="337"/>
      <c r="R232" s="161"/>
      <c r="S232" s="162"/>
      <c r="T232" s="163"/>
      <c r="U232" s="162"/>
      <c r="V232" s="163"/>
      <c r="W232" s="162"/>
      <c r="X232" s="163"/>
      <c r="Y232" s="164"/>
      <c r="Z232" s="162"/>
      <c r="AA232" s="163"/>
      <c r="AB232" s="162"/>
      <c r="AC232" s="163"/>
      <c r="AD232" s="162"/>
      <c r="AE232" s="163"/>
      <c r="AF232" s="164"/>
      <c r="AG232" s="162"/>
      <c r="AH232" s="163"/>
      <c r="AI232" s="162"/>
      <c r="AJ232" s="163"/>
      <c r="AK232" s="162"/>
      <c r="AL232" s="163"/>
      <c r="AM232" s="164"/>
      <c r="AN232" s="162"/>
      <c r="AO232" s="163"/>
      <c r="AP232" s="162"/>
      <c r="AQ232" s="163"/>
      <c r="AR232" s="162"/>
      <c r="AS232" s="163"/>
      <c r="AT232" s="164"/>
      <c r="AU232" s="162"/>
      <c r="AV232" s="163"/>
      <c r="AW232" s="162"/>
      <c r="AX232" s="163"/>
      <c r="AY232" s="162"/>
      <c r="AZ232" s="163"/>
      <c r="BA232" s="164"/>
      <c r="BB232" s="162"/>
      <c r="BC232" s="163"/>
      <c r="BD232" s="162"/>
      <c r="BE232" s="163"/>
      <c r="BF232" s="162"/>
      <c r="BG232" s="163"/>
      <c r="BH232" s="164"/>
      <c r="BI232" s="338"/>
      <c r="BJ232" s="338"/>
      <c r="BK232" s="338"/>
      <c r="BL232" s="314"/>
    </row>
    <row r="233" spans="1:64" s="50" customFormat="1" ht="36" customHeight="1">
      <c r="A233" s="72"/>
      <c r="B233" s="72"/>
      <c r="C233" s="120" t="s">
        <v>77</v>
      </c>
      <c r="D233" s="73" t="s">
        <v>182</v>
      </c>
      <c r="E233" s="465" t="str">
        <f>AN9</f>
        <v>Year 1</v>
      </c>
      <c r="F233" s="465" t="str">
        <f>AP9</f>
        <v>Year 2</v>
      </c>
      <c r="G233" s="465" t="str">
        <f>AR9</f>
        <v>Year 3</v>
      </c>
      <c r="H233" s="465"/>
      <c r="I233" s="465"/>
      <c r="J233" s="77"/>
      <c r="K233" s="77"/>
      <c r="L233" s="77"/>
      <c r="M233" s="77"/>
      <c r="N233" s="77"/>
      <c r="O233" s="75" t="s">
        <v>371</v>
      </c>
      <c r="P233" s="75" t="s">
        <v>372</v>
      </c>
      <c r="Q233" s="75" t="s">
        <v>76</v>
      </c>
      <c r="R233" s="75" t="s">
        <v>352</v>
      </c>
      <c r="S233" s="159"/>
      <c r="T233" s="128"/>
      <c r="U233" s="159"/>
      <c r="V233" s="128"/>
      <c r="W233" s="159"/>
      <c r="X233" s="128"/>
      <c r="Y233" s="129"/>
      <c r="Z233" s="159"/>
      <c r="AA233" s="128"/>
      <c r="AB233" s="159"/>
      <c r="AC233" s="128"/>
      <c r="AD233" s="159"/>
      <c r="AE233" s="128"/>
      <c r="AF233" s="129"/>
      <c r="AG233" s="159"/>
      <c r="AH233" s="128"/>
      <c r="AI233" s="159"/>
      <c r="AJ233" s="128"/>
      <c r="AK233" s="159"/>
      <c r="AL233" s="128"/>
      <c r="AM233" s="129"/>
      <c r="AN233" s="159"/>
      <c r="AO233" s="128"/>
      <c r="AP233" s="159"/>
      <c r="AQ233" s="128"/>
      <c r="AR233" s="159"/>
      <c r="AS233" s="128"/>
      <c r="AT233" s="129"/>
      <c r="AU233" s="159"/>
      <c r="AV233" s="128"/>
      <c r="AW233" s="159"/>
      <c r="AX233" s="128"/>
      <c r="AY233" s="159"/>
      <c r="AZ233" s="128"/>
      <c r="BA233" s="129"/>
      <c r="BB233" s="159"/>
      <c r="BC233" s="128"/>
      <c r="BD233" s="159"/>
      <c r="BE233" s="128"/>
      <c r="BF233" s="159"/>
      <c r="BG233" s="128"/>
      <c r="BH233" s="129"/>
      <c r="BI233" s="338"/>
      <c r="BJ233" s="338"/>
      <c r="BK233" s="338"/>
      <c r="BL233" s="314"/>
    </row>
    <row r="234" spans="1:64" ht="15" customHeight="1">
      <c r="C234" s="71" t="s">
        <v>350</v>
      </c>
      <c r="D234" s="667" t="s">
        <v>373</v>
      </c>
      <c r="E234" s="66"/>
      <c r="F234" s="66"/>
      <c r="G234" s="66"/>
      <c r="H234" s="66"/>
      <c r="I234" s="66"/>
      <c r="J234" s="66"/>
      <c r="K234" s="66"/>
      <c r="L234" s="66"/>
      <c r="M234" s="66"/>
      <c r="N234" s="66"/>
      <c r="O234" s="597"/>
      <c r="P234" s="66"/>
      <c r="Q234" s="135"/>
      <c r="R234" s="64">
        <f t="shared" ref="R234:R257" si="231">VLOOKUP(C234,TravelIncrease,2,0)</f>
        <v>1.1000000000000001</v>
      </c>
      <c r="S234" s="820"/>
      <c r="T234" s="833"/>
      <c r="U234" s="820"/>
      <c r="V234" s="833"/>
      <c r="W234" s="820"/>
      <c r="X234" s="833"/>
      <c r="Y234" s="339"/>
      <c r="Z234" s="787"/>
      <c r="AA234" s="788"/>
      <c r="AB234" s="787"/>
      <c r="AC234" s="788"/>
      <c r="AD234" s="787"/>
      <c r="AE234" s="788"/>
      <c r="AF234" s="330"/>
      <c r="AG234" s="812"/>
      <c r="AH234" s="813"/>
      <c r="AI234" s="812"/>
      <c r="AJ234" s="813"/>
      <c r="AK234" s="812"/>
      <c r="AL234" s="813"/>
      <c r="AM234" s="331"/>
      <c r="AN234" s="889">
        <f>$E234*$P234*$Q234</f>
        <v>0</v>
      </c>
      <c r="AO234" s="890"/>
      <c r="AP234" s="889">
        <f>$F234*$P234*$Q234*$R234</f>
        <v>0</v>
      </c>
      <c r="AQ234" s="890"/>
      <c r="AR234" s="889">
        <f>$G234*$P234*$Q234*($R234^2)</f>
        <v>0</v>
      </c>
      <c r="AS234" s="890"/>
      <c r="AT234" s="289">
        <f t="shared" ref="AT234:AT257" si="232">SUM(AN234+AP234+AR234)</f>
        <v>0</v>
      </c>
      <c r="AU234" s="935"/>
      <c r="AV234" s="936"/>
      <c r="AW234" s="935"/>
      <c r="AX234" s="936"/>
      <c r="AY234" s="935"/>
      <c r="AZ234" s="936"/>
      <c r="BA234" s="335"/>
      <c r="BB234" s="939"/>
      <c r="BC234" s="940"/>
      <c r="BD234" s="939"/>
      <c r="BE234" s="940"/>
      <c r="BF234" s="939"/>
      <c r="BG234" s="940"/>
      <c r="BH234" s="336"/>
      <c r="BI234" s="311">
        <f t="shared" ref="BI234:BI257" si="233">AN234</f>
        <v>0</v>
      </c>
      <c r="BJ234" s="311">
        <f t="shared" ref="BJ234:BJ257" si="234">AP234</f>
        <v>0</v>
      </c>
      <c r="BK234" s="311">
        <f t="shared" ref="BK234:BK257" si="235">AR234</f>
        <v>0</v>
      </c>
      <c r="BL234" s="301">
        <f t="shared" ref="BL234:BL258" si="236">SUM(BI234:BK234)</f>
        <v>0</v>
      </c>
    </row>
    <row r="235" spans="1:64" ht="15" customHeight="1">
      <c r="C235" s="71" t="s">
        <v>262</v>
      </c>
      <c r="D235" s="667"/>
      <c r="E235" s="66"/>
      <c r="F235" s="66"/>
      <c r="G235" s="66"/>
      <c r="H235" s="66"/>
      <c r="I235" s="66"/>
      <c r="J235" s="66"/>
      <c r="K235" s="66"/>
      <c r="L235" s="66"/>
      <c r="M235" s="66"/>
      <c r="N235" s="66"/>
      <c r="O235" s="597"/>
      <c r="P235" s="66"/>
      <c r="Q235" s="135"/>
      <c r="R235" s="64">
        <f t="shared" si="231"/>
        <v>1</v>
      </c>
      <c r="S235" s="820"/>
      <c r="T235" s="833"/>
      <c r="U235" s="820"/>
      <c r="V235" s="833"/>
      <c r="W235" s="820"/>
      <c r="X235" s="833"/>
      <c r="Y235" s="339"/>
      <c r="Z235" s="787"/>
      <c r="AA235" s="788"/>
      <c r="AB235" s="787"/>
      <c r="AC235" s="788"/>
      <c r="AD235" s="787"/>
      <c r="AE235" s="788"/>
      <c r="AF235" s="330"/>
      <c r="AG235" s="812"/>
      <c r="AH235" s="813"/>
      <c r="AI235" s="812"/>
      <c r="AJ235" s="813"/>
      <c r="AK235" s="812"/>
      <c r="AL235" s="813"/>
      <c r="AM235" s="331"/>
      <c r="AN235" s="889">
        <f t="shared" ref="AN235:AN257" si="237">$E235*$P235*$Q235</f>
        <v>0</v>
      </c>
      <c r="AO235" s="890"/>
      <c r="AP235" s="889">
        <f t="shared" ref="AP235:AP257" si="238">$F235*$P235*$Q235*$R235</f>
        <v>0</v>
      </c>
      <c r="AQ235" s="890"/>
      <c r="AR235" s="889">
        <f t="shared" ref="AR235:AR257" si="239">$G235*$P235*$Q235*($R235^2)</f>
        <v>0</v>
      </c>
      <c r="AS235" s="890"/>
      <c r="AT235" s="289">
        <f t="shared" si="232"/>
        <v>0</v>
      </c>
      <c r="AU235" s="935"/>
      <c r="AV235" s="936"/>
      <c r="AW235" s="935"/>
      <c r="AX235" s="936"/>
      <c r="AY235" s="935"/>
      <c r="AZ235" s="936"/>
      <c r="BA235" s="335"/>
      <c r="BB235" s="939"/>
      <c r="BC235" s="940"/>
      <c r="BD235" s="939"/>
      <c r="BE235" s="940"/>
      <c r="BF235" s="939"/>
      <c r="BG235" s="940"/>
      <c r="BH235" s="336"/>
      <c r="BI235" s="311">
        <f t="shared" si="233"/>
        <v>0</v>
      </c>
      <c r="BJ235" s="311">
        <f t="shared" si="234"/>
        <v>0</v>
      </c>
      <c r="BK235" s="311">
        <f t="shared" si="235"/>
        <v>0</v>
      </c>
      <c r="BL235" s="301">
        <f t="shared" si="236"/>
        <v>0</v>
      </c>
    </row>
    <row r="236" spans="1:64" ht="15" customHeight="1">
      <c r="C236" s="71" t="s">
        <v>28</v>
      </c>
      <c r="D236" s="667"/>
      <c r="E236" s="66"/>
      <c r="F236" s="66"/>
      <c r="G236" s="66"/>
      <c r="H236" s="66"/>
      <c r="I236" s="66"/>
      <c r="J236" s="66"/>
      <c r="K236" s="66"/>
      <c r="L236" s="66"/>
      <c r="M236" s="66"/>
      <c r="N236" s="66"/>
      <c r="O236" s="597"/>
      <c r="P236" s="66"/>
      <c r="Q236" s="135"/>
      <c r="R236" s="64">
        <f t="shared" si="231"/>
        <v>1</v>
      </c>
      <c r="S236" s="820"/>
      <c r="T236" s="833"/>
      <c r="U236" s="820"/>
      <c r="V236" s="833"/>
      <c r="W236" s="820"/>
      <c r="X236" s="833"/>
      <c r="Y236" s="339"/>
      <c r="Z236" s="787"/>
      <c r="AA236" s="788"/>
      <c r="AB236" s="787"/>
      <c r="AC236" s="788"/>
      <c r="AD236" s="787"/>
      <c r="AE236" s="788"/>
      <c r="AF236" s="330"/>
      <c r="AG236" s="812"/>
      <c r="AH236" s="813"/>
      <c r="AI236" s="812"/>
      <c r="AJ236" s="813"/>
      <c r="AK236" s="812"/>
      <c r="AL236" s="813"/>
      <c r="AM236" s="331"/>
      <c r="AN236" s="889">
        <f t="shared" si="237"/>
        <v>0</v>
      </c>
      <c r="AO236" s="890"/>
      <c r="AP236" s="889">
        <f t="shared" si="238"/>
        <v>0</v>
      </c>
      <c r="AQ236" s="890"/>
      <c r="AR236" s="889">
        <f t="shared" si="239"/>
        <v>0</v>
      </c>
      <c r="AS236" s="890"/>
      <c r="AT236" s="289">
        <f t="shared" si="232"/>
        <v>0</v>
      </c>
      <c r="AU236" s="935"/>
      <c r="AV236" s="936"/>
      <c r="AW236" s="935"/>
      <c r="AX236" s="936"/>
      <c r="AY236" s="935"/>
      <c r="AZ236" s="936"/>
      <c r="BA236" s="335"/>
      <c r="BB236" s="939"/>
      <c r="BC236" s="940"/>
      <c r="BD236" s="939"/>
      <c r="BE236" s="940"/>
      <c r="BF236" s="939"/>
      <c r="BG236" s="940"/>
      <c r="BH236" s="336"/>
      <c r="BI236" s="311">
        <f t="shared" si="233"/>
        <v>0</v>
      </c>
      <c r="BJ236" s="311">
        <f t="shared" si="234"/>
        <v>0</v>
      </c>
      <c r="BK236" s="311">
        <f t="shared" si="235"/>
        <v>0</v>
      </c>
      <c r="BL236" s="301">
        <f t="shared" si="236"/>
        <v>0</v>
      </c>
    </row>
    <row r="237" spans="1:64" ht="15" customHeight="1">
      <c r="C237" s="71" t="s">
        <v>54</v>
      </c>
      <c r="D237" s="667"/>
      <c r="E237" s="66"/>
      <c r="F237" s="66"/>
      <c r="G237" s="66"/>
      <c r="H237" s="66"/>
      <c r="I237" s="66"/>
      <c r="J237" s="66"/>
      <c r="K237" s="66"/>
      <c r="L237" s="66"/>
      <c r="M237" s="66"/>
      <c r="N237" s="66"/>
      <c r="O237" s="597"/>
      <c r="P237" s="66"/>
      <c r="Q237" s="135"/>
      <c r="R237" s="64">
        <f t="shared" si="231"/>
        <v>1.1000000000000001</v>
      </c>
      <c r="S237" s="820"/>
      <c r="T237" s="833"/>
      <c r="U237" s="820"/>
      <c r="V237" s="833"/>
      <c r="W237" s="820"/>
      <c r="X237" s="833"/>
      <c r="Y237" s="339"/>
      <c r="Z237" s="787"/>
      <c r="AA237" s="788"/>
      <c r="AB237" s="787"/>
      <c r="AC237" s="788"/>
      <c r="AD237" s="787"/>
      <c r="AE237" s="788"/>
      <c r="AF237" s="330"/>
      <c r="AG237" s="812"/>
      <c r="AH237" s="813"/>
      <c r="AI237" s="812"/>
      <c r="AJ237" s="813"/>
      <c r="AK237" s="812"/>
      <c r="AL237" s="813"/>
      <c r="AM237" s="331"/>
      <c r="AN237" s="889">
        <f t="shared" si="237"/>
        <v>0</v>
      </c>
      <c r="AO237" s="890"/>
      <c r="AP237" s="889">
        <f t="shared" si="238"/>
        <v>0</v>
      </c>
      <c r="AQ237" s="890"/>
      <c r="AR237" s="889">
        <f t="shared" si="239"/>
        <v>0</v>
      </c>
      <c r="AS237" s="890"/>
      <c r="AT237" s="289">
        <f t="shared" si="232"/>
        <v>0</v>
      </c>
      <c r="AU237" s="935"/>
      <c r="AV237" s="936"/>
      <c r="AW237" s="935"/>
      <c r="AX237" s="936"/>
      <c r="AY237" s="935"/>
      <c r="AZ237" s="936"/>
      <c r="BA237" s="335"/>
      <c r="BB237" s="939"/>
      <c r="BC237" s="940"/>
      <c r="BD237" s="939"/>
      <c r="BE237" s="940"/>
      <c r="BF237" s="939"/>
      <c r="BG237" s="940"/>
      <c r="BH237" s="336"/>
      <c r="BI237" s="311">
        <f t="shared" si="233"/>
        <v>0</v>
      </c>
      <c r="BJ237" s="311">
        <f t="shared" si="234"/>
        <v>0</v>
      </c>
      <c r="BK237" s="311">
        <f t="shared" si="235"/>
        <v>0</v>
      </c>
      <c r="BL237" s="301">
        <f t="shared" si="236"/>
        <v>0</v>
      </c>
    </row>
    <row r="238" spans="1:64" ht="15" customHeight="1">
      <c r="C238" s="71" t="s">
        <v>350</v>
      </c>
      <c r="D238" s="667" t="s">
        <v>373</v>
      </c>
      <c r="E238" s="66"/>
      <c r="F238" s="66"/>
      <c r="G238" s="66"/>
      <c r="H238" s="66"/>
      <c r="I238" s="66"/>
      <c r="J238" s="66"/>
      <c r="K238" s="66"/>
      <c r="L238" s="66"/>
      <c r="M238" s="66"/>
      <c r="N238" s="66"/>
      <c r="O238" s="597"/>
      <c r="P238" s="66"/>
      <c r="Q238" s="135"/>
      <c r="R238" s="64">
        <f t="shared" si="231"/>
        <v>1.1000000000000001</v>
      </c>
      <c r="S238" s="820"/>
      <c r="T238" s="833"/>
      <c r="U238" s="820"/>
      <c r="V238" s="833"/>
      <c r="W238" s="820"/>
      <c r="X238" s="833"/>
      <c r="Y238" s="339"/>
      <c r="Z238" s="787"/>
      <c r="AA238" s="788"/>
      <c r="AB238" s="787"/>
      <c r="AC238" s="788"/>
      <c r="AD238" s="787"/>
      <c r="AE238" s="788"/>
      <c r="AF238" s="330"/>
      <c r="AG238" s="812"/>
      <c r="AH238" s="813"/>
      <c r="AI238" s="812"/>
      <c r="AJ238" s="813"/>
      <c r="AK238" s="812"/>
      <c r="AL238" s="813"/>
      <c r="AM238" s="331"/>
      <c r="AN238" s="889">
        <f t="shared" si="237"/>
        <v>0</v>
      </c>
      <c r="AO238" s="890"/>
      <c r="AP238" s="889">
        <f t="shared" si="238"/>
        <v>0</v>
      </c>
      <c r="AQ238" s="890"/>
      <c r="AR238" s="889">
        <f t="shared" si="239"/>
        <v>0</v>
      </c>
      <c r="AS238" s="890"/>
      <c r="AT238" s="289">
        <f t="shared" si="232"/>
        <v>0</v>
      </c>
      <c r="AU238" s="935"/>
      <c r="AV238" s="936"/>
      <c r="AW238" s="935"/>
      <c r="AX238" s="936"/>
      <c r="AY238" s="935"/>
      <c r="AZ238" s="936"/>
      <c r="BA238" s="335"/>
      <c r="BB238" s="939"/>
      <c r="BC238" s="940"/>
      <c r="BD238" s="939"/>
      <c r="BE238" s="940"/>
      <c r="BF238" s="939"/>
      <c r="BG238" s="940"/>
      <c r="BH238" s="336"/>
      <c r="BI238" s="311">
        <f t="shared" si="233"/>
        <v>0</v>
      </c>
      <c r="BJ238" s="311">
        <f t="shared" si="234"/>
        <v>0</v>
      </c>
      <c r="BK238" s="311">
        <f t="shared" si="235"/>
        <v>0</v>
      </c>
      <c r="BL238" s="301">
        <f t="shared" si="236"/>
        <v>0</v>
      </c>
    </row>
    <row r="239" spans="1:64" ht="15" customHeight="1">
      <c r="C239" s="71" t="s">
        <v>262</v>
      </c>
      <c r="D239" s="667"/>
      <c r="E239" s="66"/>
      <c r="F239" s="66"/>
      <c r="G239" s="66"/>
      <c r="H239" s="66"/>
      <c r="I239" s="66"/>
      <c r="J239" s="66"/>
      <c r="K239" s="66"/>
      <c r="L239" s="66"/>
      <c r="M239" s="66"/>
      <c r="N239" s="66"/>
      <c r="O239" s="597"/>
      <c r="P239" s="66"/>
      <c r="Q239" s="135"/>
      <c r="R239" s="64">
        <f t="shared" si="231"/>
        <v>1</v>
      </c>
      <c r="S239" s="820"/>
      <c r="T239" s="833"/>
      <c r="U239" s="820"/>
      <c r="V239" s="833"/>
      <c r="W239" s="820"/>
      <c r="X239" s="833"/>
      <c r="Y239" s="339"/>
      <c r="Z239" s="787"/>
      <c r="AA239" s="788"/>
      <c r="AB239" s="787"/>
      <c r="AC239" s="788"/>
      <c r="AD239" s="787"/>
      <c r="AE239" s="788"/>
      <c r="AF239" s="330"/>
      <c r="AG239" s="812"/>
      <c r="AH239" s="813"/>
      <c r="AI239" s="812"/>
      <c r="AJ239" s="813"/>
      <c r="AK239" s="812"/>
      <c r="AL239" s="813"/>
      <c r="AM239" s="331"/>
      <c r="AN239" s="889">
        <f t="shared" si="237"/>
        <v>0</v>
      </c>
      <c r="AO239" s="890"/>
      <c r="AP239" s="889">
        <f t="shared" si="238"/>
        <v>0</v>
      </c>
      <c r="AQ239" s="890"/>
      <c r="AR239" s="889">
        <f t="shared" si="239"/>
        <v>0</v>
      </c>
      <c r="AS239" s="890"/>
      <c r="AT239" s="289">
        <f t="shared" si="232"/>
        <v>0</v>
      </c>
      <c r="AU239" s="935"/>
      <c r="AV239" s="936"/>
      <c r="AW239" s="935"/>
      <c r="AX239" s="936"/>
      <c r="AY239" s="935"/>
      <c r="AZ239" s="936"/>
      <c r="BA239" s="335"/>
      <c r="BB239" s="939"/>
      <c r="BC239" s="940"/>
      <c r="BD239" s="939"/>
      <c r="BE239" s="940"/>
      <c r="BF239" s="939"/>
      <c r="BG239" s="940"/>
      <c r="BH239" s="336"/>
      <c r="BI239" s="311">
        <f t="shared" si="233"/>
        <v>0</v>
      </c>
      <c r="BJ239" s="311">
        <f t="shared" si="234"/>
        <v>0</v>
      </c>
      <c r="BK239" s="311">
        <f t="shared" si="235"/>
        <v>0</v>
      </c>
      <c r="BL239" s="301">
        <f t="shared" si="236"/>
        <v>0</v>
      </c>
    </row>
    <row r="240" spans="1:64" ht="15" customHeight="1">
      <c r="C240" s="71" t="s">
        <v>28</v>
      </c>
      <c r="D240" s="667"/>
      <c r="E240" s="66"/>
      <c r="F240" s="66"/>
      <c r="G240" s="66"/>
      <c r="H240" s="66"/>
      <c r="I240" s="66"/>
      <c r="J240" s="66"/>
      <c r="K240" s="66"/>
      <c r="L240" s="66"/>
      <c r="M240" s="66"/>
      <c r="N240" s="66"/>
      <c r="O240" s="597"/>
      <c r="P240" s="66"/>
      <c r="Q240" s="135"/>
      <c r="R240" s="64">
        <f t="shared" si="231"/>
        <v>1</v>
      </c>
      <c r="S240" s="820"/>
      <c r="T240" s="833"/>
      <c r="U240" s="820"/>
      <c r="V240" s="833"/>
      <c r="W240" s="820"/>
      <c r="X240" s="833"/>
      <c r="Y240" s="339"/>
      <c r="Z240" s="787"/>
      <c r="AA240" s="788"/>
      <c r="AB240" s="787"/>
      <c r="AC240" s="788"/>
      <c r="AD240" s="787"/>
      <c r="AE240" s="788"/>
      <c r="AF240" s="330"/>
      <c r="AG240" s="812"/>
      <c r="AH240" s="813"/>
      <c r="AI240" s="812"/>
      <c r="AJ240" s="813"/>
      <c r="AK240" s="812"/>
      <c r="AL240" s="813"/>
      <c r="AM240" s="331"/>
      <c r="AN240" s="889">
        <f t="shared" si="237"/>
        <v>0</v>
      </c>
      <c r="AO240" s="890"/>
      <c r="AP240" s="889">
        <f t="shared" si="238"/>
        <v>0</v>
      </c>
      <c r="AQ240" s="890"/>
      <c r="AR240" s="889">
        <f t="shared" si="239"/>
        <v>0</v>
      </c>
      <c r="AS240" s="890"/>
      <c r="AT240" s="289">
        <f t="shared" si="232"/>
        <v>0</v>
      </c>
      <c r="AU240" s="935"/>
      <c r="AV240" s="936"/>
      <c r="AW240" s="935"/>
      <c r="AX240" s="936"/>
      <c r="AY240" s="935"/>
      <c r="AZ240" s="936"/>
      <c r="BA240" s="335"/>
      <c r="BB240" s="939"/>
      <c r="BC240" s="940"/>
      <c r="BD240" s="939"/>
      <c r="BE240" s="940"/>
      <c r="BF240" s="939"/>
      <c r="BG240" s="940"/>
      <c r="BH240" s="336"/>
      <c r="BI240" s="311">
        <f t="shared" si="233"/>
        <v>0</v>
      </c>
      <c r="BJ240" s="311">
        <f t="shared" si="234"/>
        <v>0</v>
      </c>
      <c r="BK240" s="311">
        <f t="shared" si="235"/>
        <v>0</v>
      </c>
      <c r="BL240" s="301">
        <f t="shared" si="236"/>
        <v>0</v>
      </c>
    </row>
    <row r="241" spans="3:64" ht="15" customHeight="1">
      <c r="C241" s="71" t="s">
        <v>54</v>
      </c>
      <c r="D241" s="667"/>
      <c r="E241" s="66"/>
      <c r="F241" s="66"/>
      <c r="G241" s="66"/>
      <c r="H241" s="66"/>
      <c r="I241" s="66"/>
      <c r="J241" s="66"/>
      <c r="K241" s="66"/>
      <c r="L241" s="66"/>
      <c r="M241" s="66"/>
      <c r="N241" s="66"/>
      <c r="O241" s="597"/>
      <c r="P241" s="66"/>
      <c r="Q241" s="135"/>
      <c r="R241" s="64">
        <f t="shared" si="231"/>
        <v>1.1000000000000001</v>
      </c>
      <c r="S241" s="820"/>
      <c r="T241" s="833"/>
      <c r="U241" s="820"/>
      <c r="V241" s="833"/>
      <c r="W241" s="820"/>
      <c r="X241" s="833"/>
      <c r="Y241" s="339"/>
      <c r="Z241" s="787"/>
      <c r="AA241" s="788"/>
      <c r="AB241" s="787"/>
      <c r="AC241" s="788"/>
      <c r="AD241" s="787"/>
      <c r="AE241" s="788"/>
      <c r="AF241" s="330"/>
      <c r="AG241" s="812"/>
      <c r="AH241" s="813"/>
      <c r="AI241" s="812"/>
      <c r="AJ241" s="813"/>
      <c r="AK241" s="812"/>
      <c r="AL241" s="813"/>
      <c r="AM241" s="331"/>
      <c r="AN241" s="889">
        <f t="shared" si="237"/>
        <v>0</v>
      </c>
      <c r="AO241" s="890"/>
      <c r="AP241" s="889">
        <f t="shared" si="238"/>
        <v>0</v>
      </c>
      <c r="AQ241" s="890"/>
      <c r="AR241" s="889">
        <f t="shared" si="239"/>
        <v>0</v>
      </c>
      <c r="AS241" s="890"/>
      <c r="AT241" s="289">
        <f t="shared" si="232"/>
        <v>0</v>
      </c>
      <c r="AU241" s="935"/>
      <c r="AV241" s="936"/>
      <c r="AW241" s="935"/>
      <c r="AX241" s="936"/>
      <c r="AY241" s="935"/>
      <c r="AZ241" s="936"/>
      <c r="BA241" s="335"/>
      <c r="BB241" s="939"/>
      <c r="BC241" s="940"/>
      <c r="BD241" s="939"/>
      <c r="BE241" s="940"/>
      <c r="BF241" s="939"/>
      <c r="BG241" s="940"/>
      <c r="BH241" s="336"/>
      <c r="BI241" s="311">
        <f t="shared" si="233"/>
        <v>0</v>
      </c>
      <c r="BJ241" s="311">
        <f t="shared" si="234"/>
        <v>0</v>
      </c>
      <c r="BK241" s="311">
        <f t="shared" si="235"/>
        <v>0</v>
      </c>
      <c r="BL241" s="301">
        <f t="shared" si="236"/>
        <v>0</v>
      </c>
    </row>
    <row r="242" spans="3:64" ht="15" customHeight="1">
      <c r="C242" s="71" t="s">
        <v>350</v>
      </c>
      <c r="D242" s="667" t="s">
        <v>373</v>
      </c>
      <c r="E242" s="66"/>
      <c r="F242" s="66"/>
      <c r="G242" s="66"/>
      <c r="H242" s="66"/>
      <c r="I242" s="66"/>
      <c r="J242" s="66"/>
      <c r="K242" s="66"/>
      <c r="L242" s="66"/>
      <c r="M242" s="66"/>
      <c r="N242" s="66"/>
      <c r="O242" s="597"/>
      <c r="P242" s="66"/>
      <c r="Q242" s="135"/>
      <c r="R242" s="64">
        <f t="shared" si="231"/>
        <v>1.1000000000000001</v>
      </c>
      <c r="S242" s="820"/>
      <c r="T242" s="833"/>
      <c r="U242" s="820"/>
      <c r="V242" s="833"/>
      <c r="W242" s="820"/>
      <c r="X242" s="833"/>
      <c r="Y242" s="339"/>
      <c r="Z242" s="787"/>
      <c r="AA242" s="788"/>
      <c r="AB242" s="787"/>
      <c r="AC242" s="788"/>
      <c r="AD242" s="787"/>
      <c r="AE242" s="788"/>
      <c r="AF242" s="330"/>
      <c r="AG242" s="812"/>
      <c r="AH242" s="813"/>
      <c r="AI242" s="812"/>
      <c r="AJ242" s="813"/>
      <c r="AK242" s="812"/>
      <c r="AL242" s="813"/>
      <c r="AM242" s="331"/>
      <c r="AN242" s="889">
        <f t="shared" si="237"/>
        <v>0</v>
      </c>
      <c r="AO242" s="890"/>
      <c r="AP242" s="889">
        <f t="shared" si="238"/>
        <v>0</v>
      </c>
      <c r="AQ242" s="890"/>
      <c r="AR242" s="889">
        <f t="shared" si="239"/>
        <v>0</v>
      </c>
      <c r="AS242" s="890"/>
      <c r="AT242" s="289">
        <f t="shared" si="232"/>
        <v>0</v>
      </c>
      <c r="AU242" s="935"/>
      <c r="AV242" s="936"/>
      <c r="AW242" s="935"/>
      <c r="AX242" s="936"/>
      <c r="AY242" s="935"/>
      <c r="AZ242" s="936"/>
      <c r="BA242" s="335"/>
      <c r="BB242" s="939"/>
      <c r="BC242" s="940"/>
      <c r="BD242" s="939"/>
      <c r="BE242" s="940"/>
      <c r="BF242" s="939"/>
      <c r="BG242" s="940"/>
      <c r="BH242" s="336"/>
      <c r="BI242" s="311">
        <f t="shared" si="233"/>
        <v>0</v>
      </c>
      <c r="BJ242" s="311">
        <f t="shared" si="234"/>
        <v>0</v>
      </c>
      <c r="BK242" s="311">
        <f t="shared" si="235"/>
        <v>0</v>
      </c>
      <c r="BL242" s="301">
        <f t="shared" si="236"/>
        <v>0</v>
      </c>
    </row>
    <row r="243" spans="3:64" ht="15" customHeight="1">
      <c r="C243" s="71" t="s">
        <v>262</v>
      </c>
      <c r="D243" s="667"/>
      <c r="E243" s="66"/>
      <c r="F243" s="66"/>
      <c r="G243" s="66"/>
      <c r="H243" s="66"/>
      <c r="I243" s="66"/>
      <c r="J243" s="66"/>
      <c r="K243" s="66"/>
      <c r="L243" s="66"/>
      <c r="M243" s="66"/>
      <c r="N243" s="66"/>
      <c r="O243" s="597"/>
      <c r="P243" s="66"/>
      <c r="Q243" s="135"/>
      <c r="R243" s="64">
        <f t="shared" si="231"/>
        <v>1</v>
      </c>
      <c r="S243" s="820"/>
      <c r="T243" s="833"/>
      <c r="U243" s="820"/>
      <c r="V243" s="833"/>
      <c r="W243" s="820"/>
      <c r="X243" s="833"/>
      <c r="Y243" s="339"/>
      <c r="Z243" s="787"/>
      <c r="AA243" s="788"/>
      <c r="AB243" s="787"/>
      <c r="AC243" s="788"/>
      <c r="AD243" s="787"/>
      <c r="AE243" s="788"/>
      <c r="AF243" s="330"/>
      <c r="AG243" s="812"/>
      <c r="AH243" s="813"/>
      <c r="AI243" s="812"/>
      <c r="AJ243" s="813"/>
      <c r="AK243" s="812"/>
      <c r="AL243" s="813"/>
      <c r="AM243" s="331"/>
      <c r="AN243" s="889">
        <f t="shared" si="237"/>
        <v>0</v>
      </c>
      <c r="AO243" s="890"/>
      <c r="AP243" s="889">
        <f t="shared" si="238"/>
        <v>0</v>
      </c>
      <c r="AQ243" s="890"/>
      <c r="AR243" s="889">
        <f t="shared" si="239"/>
        <v>0</v>
      </c>
      <c r="AS243" s="890"/>
      <c r="AT243" s="289">
        <f t="shared" si="232"/>
        <v>0</v>
      </c>
      <c r="AU243" s="935"/>
      <c r="AV243" s="936"/>
      <c r="AW243" s="935"/>
      <c r="AX243" s="936"/>
      <c r="AY243" s="935"/>
      <c r="AZ243" s="936"/>
      <c r="BA243" s="335"/>
      <c r="BB243" s="939"/>
      <c r="BC243" s="940"/>
      <c r="BD243" s="939"/>
      <c r="BE243" s="940"/>
      <c r="BF243" s="939"/>
      <c r="BG243" s="940"/>
      <c r="BH243" s="336"/>
      <c r="BI243" s="311">
        <f t="shared" si="233"/>
        <v>0</v>
      </c>
      <c r="BJ243" s="311">
        <f t="shared" si="234"/>
        <v>0</v>
      </c>
      <c r="BK243" s="311">
        <f t="shared" si="235"/>
        <v>0</v>
      </c>
      <c r="BL243" s="301">
        <f t="shared" si="236"/>
        <v>0</v>
      </c>
    </row>
    <row r="244" spans="3:64" ht="15" customHeight="1">
      <c r="C244" s="71" t="s">
        <v>28</v>
      </c>
      <c r="D244" s="667"/>
      <c r="E244" s="66"/>
      <c r="F244" s="66"/>
      <c r="G244" s="66"/>
      <c r="H244" s="66"/>
      <c r="I244" s="66"/>
      <c r="J244" s="66"/>
      <c r="K244" s="66"/>
      <c r="L244" s="66"/>
      <c r="M244" s="66"/>
      <c r="N244" s="66"/>
      <c r="O244" s="597"/>
      <c r="P244" s="66"/>
      <c r="Q244" s="135"/>
      <c r="R244" s="64">
        <f t="shared" si="231"/>
        <v>1</v>
      </c>
      <c r="S244" s="820"/>
      <c r="T244" s="833"/>
      <c r="U244" s="820"/>
      <c r="V244" s="833"/>
      <c r="W244" s="820"/>
      <c r="X244" s="833"/>
      <c r="Y244" s="339"/>
      <c r="Z244" s="787"/>
      <c r="AA244" s="788"/>
      <c r="AB244" s="787"/>
      <c r="AC244" s="788"/>
      <c r="AD244" s="787"/>
      <c r="AE244" s="788"/>
      <c r="AF244" s="330"/>
      <c r="AG244" s="812"/>
      <c r="AH244" s="813"/>
      <c r="AI244" s="812"/>
      <c r="AJ244" s="813"/>
      <c r="AK244" s="812"/>
      <c r="AL244" s="813"/>
      <c r="AM244" s="331"/>
      <c r="AN244" s="889">
        <f t="shared" si="237"/>
        <v>0</v>
      </c>
      <c r="AO244" s="890"/>
      <c r="AP244" s="889">
        <f t="shared" si="238"/>
        <v>0</v>
      </c>
      <c r="AQ244" s="890"/>
      <c r="AR244" s="889">
        <f t="shared" si="239"/>
        <v>0</v>
      </c>
      <c r="AS244" s="890"/>
      <c r="AT244" s="289">
        <f t="shared" si="232"/>
        <v>0</v>
      </c>
      <c r="AU244" s="935"/>
      <c r="AV244" s="936"/>
      <c r="AW244" s="935"/>
      <c r="AX244" s="936"/>
      <c r="AY244" s="935"/>
      <c r="AZ244" s="936"/>
      <c r="BA244" s="335"/>
      <c r="BB244" s="939"/>
      <c r="BC244" s="940"/>
      <c r="BD244" s="939"/>
      <c r="BE244" s="940"/>
      <c r="BF244" s="939"/>
      <c r="BG244" s="940"/>
      <c r="BH244" s="336"/>
      <c r="BI244" s="311">
        <f t="shared" si="233"/>
        <v>0</v>
      </c>
      <c r="BJ244" s="311">
        <f t="shared" si="234"/>
        <v>0</v>
      </c>
      <c r="BK244" s="311">
        <f t="shared" si="235"/>
        <v>0</v>
      </c>
      <c r="BL244" s="301">
        <f t="shared" si="236"/>
        <v>0</v>
      </c>
    </row>
    <row r="245" spans="3:64" ht="15" customHeight="1">
      <c r="C245" s="71" t="s">
        <v>54</v>
      </c>
      <c r="D245" s="667"/>
      <c r="E245" s="66"/>
      <c r="F245" s="66"/>
      <c r="G245" s="66"/>
      <c r="H245" s="66"/>
      <c r="I245" s="66"/>
      <c r="J245" s="66"/>
      <c r="K245" s="66"/>
      <c r="L245" s="66"/>
      <c r="M245" s="66"/>
      <c r="N245" s="66"/>
      <c r="O245" s="597"/>
      <c r="P245" s="66"/>
      <c r="Q245" s="135"/>
      <c r="R245" s="64">
        <f t="shared" si="231"/>
        <v>1.1000000000000001</v>
      </c>
      <c r="S245" s="820"/>
      <c r="T245" s="833"/>
      <c r="U245" s="820"/>
      <c r="V245" s="833"/>
      <c r="W245" s="820"/>
      <c r="X245" s="833"/>
      <c r="Y245" s="339"/>
      <c r="Z245" s="787"/>
      <c r="AA245" s="788"/>
      <c r="AB245" s="787"/>
      <c r="AC245" s="788"/>
      <c r="AD245" s="787"/>
      <c r="AE245" s="788"/>
      <c r="AF245" s="330"/>
      <c r="AG245" s="812"/>
      <c r="AH245" s="813"/>
      <c r="AI245" s="812"/>
      <c r="AJ245" s="813"/>
      <c r="AK245" s="812"/>
      <c r="AL245" s="813"/>
      <c r="AM245" s="331"/>
      <c r="AN245" s="889">
        <f t="shared" si="237"/>
        <v>0</v>
      </c>
      <c r="AO245" s="890"/>
      <c r="AP245" s="889">
        <f t="shared" si="238"/>
        <v>0</v>
      </c>
      <c r="AQ245" s="890"/>
      <c r="AR245" s="889">
        <f t="shared" si="239"/>
        <v>0</v>
      </c>
      <c r="AS245" s="890"/>
      <c r="AT245" s="289">
        <f t="shared" si="232"/>
        <v>0</v>
      </c>
      <c r="AU245" s="935"/>
      <c r="AV245" s="936"/>
      <c r="AW245" s="935"/>
      <c r="AX245" s="936"/>
      <c r="AY245" s="935"/>
      <c r="AZ245" s="936"/>
      <c r="BA245" s="335"/>
      <c r="BB245" s="939"/>
      <c r="BC245" s="940"/>
      <c r="BD245" s="939"/>
      <c r="BE245" s="940"/>
      <c r="BF245" s="939"/>
      <c r="BG245" s="940"/>
      <c r="BH245" s="336"/>
      <c r="BI245" s="311">
        <f t="shared" si="233"/>
        <v>0</v>
      </c>
      <c r="BJ245" s="311">
        <f t="shared" si="234"/>
        <v>0</v>
      </c>
      <c r="BK245" s="311">
        <f t="shared" si="235"/>
        <v>0</v>
      </c>
      <c r="BL245" s="301">
        <f t="shared" si="236"/>
        <v>0</v>
      </c>
    </row>
    <row r="246" spans="3:64" ht="15" customHeight="1">
      <c r="C246" s="71" t="s">
        <v>350</v>
      </c>
      <c r="D246" s="667" t="s">
        <v>373</v>
      </c>
      <c r="E246" s="66"/>
      <c r="F246" s="66"/>
      <c r="G246" s="66"/>
      <c r="H246" s="66"/>
      <c r="I246" s="66"/>
      <c r="J246" s="66"/>
      <c r="K246" s="66"/>
      <c r="L246" s="66"/>
      <c r="M246" s="66"/>
      <c r="N246" s="66"/>
      <c r="O246" s="597"/>
      <c r="P246" s="66"/>
      <c r="Q246" s="135"/>
      <c r="R246" s="64">
        <f t="shared" si="231"/>
        <v>1.1000000000000001</v>
      </c>
      <c r="S246" s="820"/>
      <c r="T246" s="833"/>
      <c r="U246" s="820"/>
      <c r="V246" s="833"/>
      <c r="W246" s="820"/>
      <c r="X246" s="833"/>
      <c r="Y246" s="339"/>
      <c r="Z246" s="787"/>
      <c r="AA246" s="788"/>
      <c r="AB246" s="787"/>
      <c r="AC246" s="788"/>
      <c r="AD246" s="787"/>
      <c r="AE246" s="788"/>
      <c r="AF246" s="330"/>
      <c r="AG246" s="812"/>
      <c r="AH246" s="813"/>
      <c r="AI246" s="812"/>
      <c r="AJ246" s="813"/>
      <c r="AK246" s="812"/>
      <c r="AL246" s="813"/>
      <c r="AM246" s="331"/>
      <c r="AN246" s="889">
        <f t="shared" si="237"/>
        <v>0</v>
      </c>
      <c r="AO246" s="890"/>
      <c r="AP246" s="889">
        <f t="shared" si="238"/>
        <v>0</v>
      </c>
      <c r="AQ246" s="890"/>
      <c r="AR246" s="889">
        <f t="shared" si="239"/>
        <v>0</v>
      </c>
      <c r="AS246" s="890"/>
      <c r="AT246" s="289">
        <f t="shared" si="232"/>
        <v>0</v>
      </c>
      <c r="AU246" s="935"/>
      <c r="AV246" s="936"/>
      <c r="AW246" s="935"/>
      <c r="AX246" s="936"/>
      <c r="AY246" s="935"/>
      <c r="AZ246" s="936"/>
      <c r="BA246" s="335"/>
      <c r="BB246" s="939"/>
      <c r="BC246" s="940"/>
      <c r="BD246" s="939"/>
      <c r="BE246" s="940"/>
      <c r="BF246" s="939"/>
      <c r="BG246" s="940"/>
      <c r="BH246" s="336"/>
      <c r="BI246" s="311">
        <f t="shared" si="233"/>
        <v>0</v>
      </c>
      <c r="BJ246" s="311">
        <f t="shared" si="234"/>
        <v>0</v>
      </c>
      <c r="BK246" s="311">
        <f t="shared" si="235"/>
        <v>0</v>
      </c>
      <c r="BL246" s="301">
        <f t="shared" si="236"/>
        <v>0</v>
      </c>
    </row>
    <row r="247" spans="3:64" ht="15" customHeight="1">
      <c r="C247" s="71" t="s">
        <v>262</v>
      </c>
      <c r="D247" s="667"/>
      <c r="E247" s="66"/>
      <c r="F247" s="66"/>
      <c r="G247" s="66"/>
      <c r="H247" s="66"/>
      <c r="I247" s="66"/>
      <c r="J247" s="66"/>
      <c r="K247" s="66"/>
      <c r="L247" s="66"/>
      <c r="M247" s="66"/>
      <c r="N247" s="66"/>
      <c r="O247" s="597"/>
      <c r="P247" s="66"/>
      <c r="Q247" s="135"/>
      <c r="R247" s="64">
        <f t="shared" si="231"/>
        <v>1</v>
      </c>
      <c r="S247" s="820"/>
      <c r="T247" s="833"/>
      <c r="U247" s="820"/>
      <c r="V247" s="833"/>
      <c r="W247" s="820"/>
      <c r="X247" s="833"/>
      <c r="Y247" s="339"/>
      <c r="Z247" s="787"/>
      <c r="AA247" s="788"/>
      <c r="AB247" s="787"/>
      <c r="AC247" s="788"/>
      <c r="AD247" s="787"/>
      <c r="AE247" s="788"/>
      <c r="AF247" s="330"/>
      <c r="AG247" s="812"/>
      <c r="AH247" s="813"/>
      <c r="AI247" s="812"/>
      <c r="AJ247" s="813"/>
      <c r="AK247" s="812"/>
      <c r="AL247" s="813"/>
      <c r="AM247" s="331"/>
      <c r="AN247" s="889">
        <f t="shared" si="237"/>
        <v>0</v>
      </c>
      <c r="AO247" s="890"/>
      <c r="AP247" s="889">
        <f t="shared" si="238"/>
        <v>0</v>
      </c>
      <c r="AQ247" s="890"/>
      <c r="AR247" s="889">
        <f t="shared" si="239"/>
        <v>0</v>
      </c>
      <c r="AS247" s="890"/>
      <c r="AT247" s="289">
        <f t="shared" si="232"/>
        <v>0</v>
      </c>
      <c r="AU247" s="935"/>
      <c r="AV247" s="936"/>
      <c r="AW247" s="935"/>
      <c r="AX247" s="936"/>
      <c r="AY247" s="935"/>
      <c r="AZ247" s="936"/>
      <c r="BA247" s="335"/>
      <c r="BB247" s="939"/>
      <c r="BC247" s="940"/>
      <c r="BD247" s="939"/>
      <c r="BE247" s="940"/>
      <c r="BF247" s="939"/>
      <c r="BG247" s="940"/>
      <c r="BH247" s="336"/>
      <c r="BI247" s="311">
        <f t="shared" si="233"/>
        <v>0</v>
      </c>
      <c r="BJ247" s="311">
        <f t="shared" si="234"/>
        <v>0</v>
      </c>
      <c r="BK247" s="311">
        <f t="shared" si="235"/>
        <v>0</v>
      </c>
      <c r="BL247" s="301">
        <f t="shared" si="236"/>
        <v>0</v>
      </c>
    </row>
    <row r="248" spans="3:64" ht="15" customHeight="1">
      <c r="C248" s="71" t="s">
        <v>28</v>
      </c>
      <c r="D248" s="667"/>
      <c r="E248" s="66"/>
      <c r="F248" s="66"/>
      <c r="G248" s="66"/>
      <c r="H248" s="66"/>
      <c r="I248" s="66"/>
      <c r="J248" s="66"/>
      <c r="K248" s="66"/>
      <c r="L248" s="66"/>
      <c r="M248" s="66"/>
      <c r="N248" s="66"/>
      <c r="O248" s="597"/>
      <c r="P248" s="66"/>
      <c r="Q248" s="135"/>
      <c r="R248" s="64">
        <f t="shared" si="231"/>
        <v>1</v>
      </c>
      <c r="S248" s="820"/>
      <c r="T248" s="833"/>
      <c r="U248" s="820"/>
      <c r="V248" s="833"/>
      <c r="W248" s="820"/>
      <c r="X248" s="833"/>
      <c r="Y248" s="339"/>
      <c r="Z248" s="787"/>
      <c r="AA248" s="788"/>
      <c r="AB248" s="787"/>
      <c r="AC248" s="788"/>
      <c r="AD248" s="787"/>
      <c r="AE248" s="788"/>
      <c r="AF248" s="330"/>
      <c r="AG248" s="812"/>
      <c r="AH248" s="813"/>
      <c r="AI248" s="812"/>
      <c r="AJ248" s="813"/>
      <c r="AK248" s="812"/>
      <c r="AL248" s="813"/>
      <c r="AM248" s="331"/>
      <c r="AN248" s="889">
        <f t="shared" si="237"/>
        <v>0</v>
      </c>
      <c r="AO248" s="890"/>
      <c r="AP248" s="889">
        <f t="shared" si="238"/>
        <v>0</v>
      </c>
      <c r="AQ248" s="890"/>
      <c r="AR248" s="889">
        <f t="shared" si="239"/>
        <v>0</v>
      </c>
      <c r="AS248" s="890"/>
      <c r="AT248" s="289">
        <f t="shared" si="232"/>
        <v>0</v>
      </c>
      <c r="AU248" s="935"/>
      <c r="AV248" s="936"/>
      <c r="AW248" s="935"/>
      <c r="AX248" s="936"/>
      <c r="AY248" s="935"/>
      <c r="AZ248" s="936"/>
      <c r="BA248" s="335"/>
      <c r="BB248" s="939"/>
      <c r="BC248" s="940"/>
      <c r="BD248" s="939"/>
      <c r="BE248" s="940"/>
      <c r="BF248" s="939"/>
      <c r="BG248" s="940"/>
      <c r="BH248" s="336"/>
      <c r="BI248" s="311">
        <f t="shared" si="233"/>
        <v>0</v>
      </c>
      <c r="BJ248" s="311">
        <f t="shared" si="234"/>
        <v>0</v>
      </c>
      <c r="BK248" s="311">
        <f t="shared" si="235"/>
        <v>0</v>
      </c>
      <c r="BL248" s="301">
        <f t="shared" si="236"/>
        <v>0</v>
      </c>
    </row>
    <row r="249" spans="3:64" ht="15" customHeight="1">
      <c r="C249" s="71" t="s">
        <v>54</v>
      </c>
      <c r="D249" s="667"/>
      <c r="E249" s="66"/>
      <c r="F249" s="66"/>
      <c r="G249" s="66"/>
      <c r="H249" s="66"/>
      <c r="I249" s="66"/>
      <c r="J249" s="66"/>
      <c r="K249" s="66"/>
      <c r="L249" s="66"/>
      <c r="M249" s="66"/>
      <c r="N249" s="66"/>
      <c r="O249" s="597"/>
      <c r="P249" s="66"/>
      <c r="Q249" s="135"/>
      <c r="R249" s="64">
        <f t="shared" si="231"/>
        <v>1.1000000000000001</v>
      </c>
      <c r="S249" s="820"/>
      <c r="T249" s="833"/>
      <c r="U249" s="820"/>
      <c r="V249" s="833"/>
      <c r="W249" s="820"/>
      <c r="X249" s="833"/>
      <c r="Y249" s="339"/>
      <c r="Z249" s="787"/>
      <c r="AA249" s="788"/>
      <c r="AB249" s="787"/>
      <c r="AC249" s="788"/>
      <c r="AD249" s="787"/>
      <c r="AE249" s="788"/>
      <c r="AF249" s="330"/>
      <c r="AG249" s="812"/>
      <c r="AH249" s="813"/>
      <c r="AI249" s="812"/>
      <c r="AJ249" s="813"/>
      <c r="AK249" s="812"/>
      <c r="AL249" s="813"/>
      <c r="AM249" s="331"/>
      <c r="AN249" s="889">
        <f t="shared" si="237"/>
        <v>0</v>
      </c>
      <c r="AO249" s="890"/>
      <c r="AP249" s="889">
        <f t="shared" si="238"/>
        <v>0</v>
      </c>
      <c r="AQ249" s="890"/>
      <c r="AR249" s="889">
        <f t="shared" si="239"/>
        <v>0</v>
      </c>
      <c r="AS249" s="890"/>
      <c r="AT249" s="289">
        <f t="shared" si="232"/>
        <v>0</v>
      </c>
      <c r="AU249" s="935"/>
      <c r="AV249" s="936"/>
      <c r="AW249" s="935"/>
      <c r="AX249" s="936"/>
      <c r="AY249" s="935"/>
      <c r="AZ249" s="936"/>
      <c r="BA249" s="335"/>
      <c r="BB249" s="939"/>
      <c r="BC249" s="940"/>
      <c r="BD249" s="939"/>
      <c r="BE249" s="940"/>
      <c r="BF249" s="939"/>
      <c r="BG249" s="940"/>
      <c r="BH249" s="336"/>
      <c r="BI249" s="311">
        <f t="shared" si="233"/>
        <v>0</v>
      </c>
      <c r="BJ249" s="311">
        <f t="shared" si="234"/>
        <v>0</v>
      </c>
      <c r="BK249" s="311">
        <f t="shared" si="235"/>
        <v>0</v>
      </c>
      <c r="BL249" s="301">
        <f t="shared" si="236"/>
        <v>0</v>
      </c>
    </row>
    <row r="250" spans="3:64" ht="15" customHeight="1">
      <c r="C250" s="71" t="s">
        <v>350</v>
      </c>
      <c r="D250" s="667" t="s">
        <v>373</v>
      </c>
      <c r="E250" s="66"/>
      <c r="F250" s="66"/>
      <c r="G250" s="66"/>
      <c r="H250" s="66"/>
      <c r="I250" s="66"/>
      <c r="J250" s="66"/>
      <c r="K250" s="66"/>
      <c r="L250" s="66"/>
      <c r="M250" s="66"/>
      <c r="N250" s="66"/>
      <c r="O250" s="597"/>
      <c r="P250" s="66"/>
      <c r="Q250" s="135"/>
      <c r="R250" s="64">
        <f t="shared" si="231"/>
        <v>1.1000000000000001</v>
      </c>
      <c r="S250" s="820"/>
      <c r="T250" s="833"/>
      <c r="U250" s="820"/>
      <c r="V250" s="833"/>
      <c r="W250" s="820"/>
      <c r="X250" s="833"/>
      <c r="Y250" s="339"/>
      <c r="Z250" s="787"/>
      <c r="AA250" s="788"/>
      <c r="AB250" s="787"/>
      <c r="AC250" s="788"/>
      <c r="AD250" s="787"/>
      <c r="AE250" s="788"/>
      <c r="AF250" s="330"/>
      <c r="AG250" s="812"/>
      <c r="AH250" s="813"/>
      <c r="AI250" s="812"/>
      <c r="AJ250" s="813"/>
      <c r="AK250" s="812"/>
      <c r="AL250" s="813"/>
      <c r="AM250" s="331"/>
      <c r="AN250" s="889">
        <f t="shared" si="237"/>
        <v>0</v>
      </c>
      <c r="AO250" s="890"/>
      <c r="AP250" s="889">
        <f t="shared" si="238"/>
        <v>0</v>
      </c>
      <c r="AQ250" s="890"/>
      <c r="AR250" s="889">
        <f t="shared" si="239"/>
        <v>0</v>
      </c>
      <c r="AS250" s="890"/>
      <c r="AT250" s="289">
        <f t="shared" si="232"/>
        <v>0</v>
      </c>
      <c r="AU250" s="935"/>
      <c r="AV250" s="936"/>
      <c r="AW250" s="935"/>
      <c r="AX250" s="936"/>
      <c r="AY250" s="935"/>
      <c r="AZ250" s="936"/>
      <c r="BA250" s="335"/>
      <c r="BB250" s="939"/>
      <c r="BC250" s="940"/>
      <c r="BD250" s="939"/>
      <c r="BE250" s="940"/>
      <c r="BF250" s="939"/>
      <c r="BG250" s="940"/>
      <c r="BH250" s="336"/>
      <c r="BI250" s="311">
        <f t="shared" si="233"/>
        <v>0</v>
      </c>
      <c r="BJ250" s="311">
        <f t="shared" si="234"/>
        <v>0</v>
      </c>
      <c r="BK250" s="311">
        <f t="shared" si="235"/>
        <v>0</v>
      </c>
      <c r="BL250" s="301">
        <f t="shared" si="236"/>
        <v>0</v>
      </c>
    </row>
    <row r="251" spans="3:64" ht="15" customHeight="1">
      <c r="C251" s="71" t="s">
        <v>262</v>
      </c>
      <c r="D251" s="667"/>
      <c r="E251" s="66"/>
      <c r="F251" s="66"/>
      <c r="G251" s="66"/>
      <c r="H251" s="66"/>
      <c r="I251" s="66"/>
      <c r="J251" s="66"/>
      <c r="K251" s="66"/>
      <c r="L251" s="66"/>
      <c r="M251" s="66"/>
      <c r="N251" s="66"/>
      <c r="O251" s="597"/>
      <c r="P251" s="66"/>
      <c r="Q251" s="135"/>
      <c r="R251" s="64">
        <f t="shared" si="231"/>
        <v>1</v>
      </c>
      <c r="S251" s="820"/>
      <c r="T251" s="833"/>
      <c r="U251" s="820"/>
      <c r="V251" s="833"/>
      <c r="W251" s="820"/>
      <c r="X251" s="833"/>
      <c r="Y251" s="339"/>
      <c r="Z251" s="787"/>
      <c r="AA251" s="788"/>
      <c r="AB251" s="787"/>
      <c r="AC251" s="788"/>
      <c r="AD251" s="787"/>
      <c r="AE251" s="788"/>
      <c r="AF251" s="330"/>
      <c r="AG251" s="812"/>
      <c r="AH251" s="813"/>
      <c r="AI251" s="812"/>
      <c r="AJ251" s="813"/>
      <c r="AK251" s="812"/>
      <c r="AL251" s="813"/>
      <c r="AM251" s="331"/>
      <c r="AN251" s="889">
        <f t="shared" si="237"/>
        <v>0</v>
      </c>
      <c r="AO251" s="890"/>
      <c r="AP251" s="889">
        <f t="shared" si="238"/>
        <v>0</v>
      </c>
      <c r="AQ251" s="890"/>
      <c r="AR251" s="889">
        <f t="shared" si="239"/>
        <v>0</v>
      </c>
      <c r="AS251" s="890"/>
      <c r="AT251" s="289">
        <f t="shared" si="232"/>
        <v>0</v>
      </c>
      <c r="AU251" s="935"/>
      <c r="AV251" s="936"/>
      <c r="AW251" s="935"/>
      <c r="AX251" s="936"/>
      <c r="AY251" s="935"/>
      <c r="AZ251" s="936"/>
      <c r="BA251" s="335"/>
      <c r="BB251" s="939"/>
      <c r="BC251" s="940"/>
      <c r="BD251" s="939"/>
      <c r="BE251" s="940"/>
      <c r="BF251" s="939"/>
      <c r="BG251" s="940"/>
      <c r="BH251" s="336"/>
      <c r="BI251" s="311">
        <f t="shared" si="233"/>
        <v>0</v>
      </c>
      <c r="BJ251" s="311">
        <f t="shared" si="234"/>
        <v>0</v>
      </c>
      <c r="BK251" s="311">
        <f t="shared" si="235"/>
        <v>0</v>
      </c>
      <c r="BL251" s="301">
        <f t="shared" si="236"/>
        <v>0</v>
      </c>
    </row>
    <row r="252" spans="3:64" ht="15" customHeight="1">
      <c r="C252" s="71" t="s">
        <v>28</v>
      </c>
      <c r="D252" s="667"/>
      <c r="E252" s="66"/>
      <c r="F252" s="66"/>
      <c r="G252" s="66"/>
      <c r="H252" s="66"/>
      <c r="I252" s="66"/>
      <c r="J252" s="66"/>
      <c r="K252" s="66"/>
      <c r="L252" s="66"/>
      <c r="M252" s="66"/>
      <c r="N252" s="66"/>
      <c r="O252" s="597"/>
      <c r="P252" s="66"/>
      <c r="Q252" s="135"/>
      <c r="R252" s="64">
        <f t="shared" si="231"/>
        <v>1</v>
      </c>
      <c r="S252" s="820"/>
      <c r="T252" s="833"/>
      <c r="U252" s="820"/>
      <c r="V252" s="833"/>
      <c r="W252" s="820"/>
      <c r="X252" s="833"/>
      <c r="Y252" s="339"/>
      <c r="Z252" s="787"/>
      <c r="AA252" s="788"/>
      <c r="AB252" s="787"/>
      <c r="AC252" s="788"/>
      <c r="AD252" s="787"/>
      <c r="AE252" s="788"/>
      <c r="AF252" s="330"/>
      <c r="AG252" s="812"/>
      <c r="AH252" s="813"/>
      <c r="AI252" s="812"/>
      <c r="AJ252" s="813"/>
      <c r="AK252" s="812"/>
      <c r="AL252" s="813"/>
      <c r="AM252" s="331"/>
      <c r="AN252" s="889">
        <f t="shared" si="237"/>
        <v>0</v>
      </c>
      <c r="AO252" s="890"/>
      <c r="AP252" s="889">
        <f t="shared" si="238"/>
        <v>0</v>
      </c>
      <c r="AQ252" s="890"/>
      <c r="AR252" s="889">
        <f t="shared" si="239"/>
        <v>0</v>
      </c>
      <c r="AS252" s="890"/>
      <c r="AT252" s="289">
        <f t="shared" si="232"/>
        <v>0</v>
      </c>
      <c r="AU252" s="935"/>
      <c r="AV252" s="936"/>
      <c r="AW252" s="935"/>
      <c r="AX252" s="936"/>
      <c r="AY252" s="935"/>
      <c r="AZ252" s="936"/>
      <c r="BA252" s="335"/>
      <c r="BB252" s="939"/>
      <c r="BC252" s="940"/>
      <c r="BD252" s="939"/>
      <c r="BE252" s="940"/>
      <c r="BF252" s="939"/>
      <c r="BG252" s="940"/>
      <c r="BH252" s="336"/>
      <c r="BI252" s="311">
        <f t="shared" si="233"/>
        <v>0</v>
      </c>
      <c r="BJ252" s="311">
        <f t="shared" si="234"/>
        <v>0</v>
      </c>
      <c r="BK252" s="311">
        <f t="shared" si="235"/>
        <v>0</v>
      </c>
      <c r="BL252" s="301">
        <f t="shared" si="236"/>
        <v>0</v>
      </c>
    </row>
    <row r="253" spans="3:64" ht="15" customHeight="1">
      <c r="C253" s="71" t="s">
        <v>54</v>
      </c>
      <c r="D253" s="667"/>
      <c r="E253" s="66"/>
      <c r="F253" s="66"/>
      <c r="G253" s="66"/>
      <c r="H253" s="66"/>
      <c r="I253" s="66"/>
      <c r="J253" s="66"/>
      <c r="K253" s="66"/>
      <c r="L253" s="66"/>
      <c r="M253" s="66"/>
      <c r="N253" s="66"/>
      <c r="O253" s="597"/>
      <c r="P253" s="66"/>
      <c r="Q253" s="135"/>
      <c r="R253" s="64">
        <f t="shared" si="231"/>
        <v>1.1000000000000001</v>
      </c>
      <c r="S253" s="820"/>
      <c r="T253" s="833"/>
      <c r="U253" s="820"/>
      <c r="V253" s="833"/>
      <c r="W253" s="820"/>
      <c r="X253" s="833"/>
      <c r="Y253" s="339"/>
      <c r="Z253" s="787"/>
      <c r="AA253" s="788"/>
      <c r="AB253" s="787"/>
      <c r="AC253" s="788"/>
      <c r="AD253" s="787"/>
      <c r="AE253" s="788"/>
      <c r="AF253" s="330"/>
      <c r="AG253" s="812"/>
      <c r="AH253" s="813"/>
      <c r="AI253" s="812"/>
      <c r="AJ253" s="813"/>
      <c r="AK253" s="812"/>
      <c r="AL253" s="813"/>
      <c r="AM253" s="331"/>
      <c r="AN253" s="889">
        <f t="shared" si="237"/>
        <v>0</v>
      </c>
      <c r="AO253" s="890"/>
      <c r="AP253" s="889">
        <f t="shared" si="238"/>
        <v>0</v>
      </c>
      <c r="AQ253" s="890"/>
      <c r="AR253" s="889">
        <f t="shared" si="239"/>
        <v>0</v>
      </c>
      <c r="AS253" s="890"/>
      <c r="AT253" s="289">
        <f t="shared" si="232"/>
        <v>0</v>
      </c>
      <c r="AU253" s="935"/>
      <c r="AV253" s="936"/>
      <c r="AW253" s="935"/>
      <c r="AX253" s="936"/>
      <c r="AY253" s="935"/>
      <c r="AZ253" s="936"/>
      <c r="BA253" s="335"/>
      <c r="BB253" s="939"/>
      <c r="BC253" s="940"/>
      <c r="BD253" s="939"/>
      <c r="BE253" s="940"/>
      <c r="BF253" s="939"/>
      <c r="BG253" s="940"/>
      <c r="BH253" s="336"/>
      <c r="BI253" s="311">
        <f t="shared" si="233"/>
        <v>0</v>
      </c>
      <c r="BJ253" s="311">
        <f t="shared" si="234"/>
        <v>0</v>
      </c>
      <c r="BK253" s="311">
        <f t="shared" si="235"/>
        <v>0</v>
      </c>
      <c r="BL253" s="301">
        <f t="shared" si="236"/>
        <v>0</v>
      </c>
    </row>
    <row r="254" spans="3:64" ht="15" customHeight="1">
      <c r="C254" s="71" t="s">
        <v>350</v>
      </c>
      <c r="D254" s="667" t="s">
        <v>373</v>
      </c>
      <c r="E254" s="66"/>
      <c r="F254" s="66"/>
      <c r="G254" s="66"/>
      <c r="H254" s="66"/>
      <c r="I254" s="66"/>
      <c r="J254" s="66"/>
      <c r="K254" s="66"/>
      <c r="L254" s="66"/>
      <c r="M254" s="66"/>
      <c r="N254" s="66"/>
      <c r="O254" s="597"/>
      <c r="P254" s="66"/>
      <c r="Q254" s="135"/>
      <c r="R254" s="64">
        <f t="shared" si="231"/>
        <v>1.1000000000000001</v>
      </c>
      <c r="S254" s="820"/>
      <c r="T254" s="833"/>
      <c r="U254" s="820"/>
      <c r="V254" s="833"/>
      <c r="W254" s="820"/>
      <c r="X254" s="833"/>
      <c r="Y254" s="339"/>
      <c r="Z254" s="787"/>
      <c r="AA254" s="788"/>
      <c r="AB254" s="787"/>
      <c r="AC254" s="788"/>
      <c r="AD254" s="787"/>
      <c r="AE254" s="788"/>
      <c r="AF254" s="330"/>
      <c r="AG254" s="812"/>
      <c r="AH254" s="813"/>
      <c r="AI254" s="812"/>
      <c r="AJ254" s="813"/>
      <c r="AK254" s="812"/>
      <c r="AL254" s="813"/>
      <c r="AM254" s="331"/>
      <c r="AN254" s="889">
        <f t="shared" si="237"/>
        <v>0</v>
      </c>
      <c r="AO254" s="890"/>
      <c r="AP254" s="889">
        <f t="shared" si="238"/>
        <v>0</v>
      </c>
      <c r="AQ254" s="890"/>
      <c r="AR254" s="889">
        <f t="shared" si="239"/>
        <v>0</v>
      </c>
      <c r="AS254" s="890"/>
      <c r="AT254" s="289">
        <f t="shared" si="232"/>
        <v>0</v>
      </c>
      <c r="AU254" s="935"/>
      <c r="AV254" s="936"/>
      <c r="AW254" s="935"/>
      <c r="AX254" s="936"/>
      <c r="AY254" s="935"/>
      <c r="AZ254" s="936"/>
      <c r="BA254" s="335"/>
      <c r="BB254" s="939"/>
      <c r="BC254" s="940"/>
      <c r="BD254" s="939"/>
      <c r="BE254" s="940"/>
      <c r="BF254" s="939"/>
      <c r="BG254" s="940"/>
      <c r="BH254" s="336"/>
      <c r="BI254" s="311">
        <f t="shared" si="233"/>
        <v>0</v>
      </c>
      <c r="BJ254" s="311">
        <f t="shared" si="234"/>
        <v>0</v>
      </c>
      <c r="BK254" s="311">
        <f t="shared" si="235"/>
        <v>0</v>
      </c>
      <c r="BL254" s="301">
        <f t="shared" si="236"/>
        <v>0</v>
      </c>
    </row>
    <row r="255" spans="3:64" ht="15" customHeight="1">
      <c r="C255" s="71" t="s">
        <v>262</v>
      </c>
      <c r="D255" s="667"/>
      <c r="E255" s="66"/>
      <c r="F255" s="66"/>
      <c r="G255" s="66"/>
      <c r="H255" s="66"/>
      <c r="I255" s="66"/>
      <c r="J255" s="66"/>
      <c r="K255" s="66"/>
      <c r="L255" s="66"/>
      <c r="M255" s="66"/>
      <c r="N255" s="66"/>
      <c r="O255" s="597"/>
      <c r="P255" s="66"/>
      <c r="Q255" s="135"/>
      <c r="R255" s="64">
        <f t="shared" si="231"/>
        <v>1</v>
      </c>
      <c r="S255" s="820"/>
      <c r="T255" s="833"/>
      <c r="U255" s="820"/>
      <c r="V255" s="833"/>
      <c r="W255" s="820"/>
      <c r="X255" s="833"/>
      <c r="Y255" s="339"/>
      <c r="Z255" s="787"/>
      <c r="AA255" s="788"/>
      <c r="AB255" s="787"/>
      <c r="AC255" s="788"/>
      <c r="AD255" s="787"/>
      <c r="AE255" s="788"/>
      <c r="AF255" s="330"/>
      <c r="AG255" s="812"/>
      <c r="AH255" s="813"/>
      <c r="AI255" s="812"/>
      <c r="AJ255" s="813"/>
      <c r="AK255" s="812"/>
      <c r="AL255" s="813"/>
      <c r="AM255" s="331"/>
      <c r="AN255" s="889">
        <f t="shared" si="237"/>
        <v>0</v>
      </c>
      <c r="AO255" s="890"/>
      <c r="AP255" s="889">
        <f t="shared" si="238"/>
        <v>0</v>
      </c>
      <c r="AQ255" s="890"/>
      <c r="AR255" s="889">
        <f t="shared" si="239"/>
        <v>0</v>
      </c>
      <c r="AS255" s="890"/>
      <c r="AT255" s="289">
        <f t="shared" si="232"/>
        <v>0</v>
      </c>
      <c r="AU255" s="935"/>
      <c r="AV255" s="936"/>
      <c r="AW255" s="935"/>
      <c r="AX255" s="936"/>
      <c r="AY255" s="935"/>
      <c r="AZ255" s="936"/>
      <c r="BA255" s="335"/>
      <c r="BB255" s="939"/>
      <c r="BC255" s="940"/>
      <c r="BD255" s="939"/>
      <c r="BE255" s="940"/>
      <c r="BF255" s="939"/>
      <c r="BG255" s="940"/>
      <c r="BH255" s="336"/>
      <c r="BI255" s="311">
        <f t="shared" si="233"/>
        <v>0</v>
      </c>
      <c r="BJ255" s="311">
        <f t="shared" si="234"/>
        <v>0</v>
      </c>
      <c r="BK255" s="311">
        <f t="shared" si="235"/>
        <v>0</v>
      </c>
      <c r="BL255" s="301">
        <f t="shared" si="236"/>
        <v>0</v>
      </c>
    </row>
    <row r="256" spans="3:64" ht="15" customHeight="1">
      <c r="C256" s="71" t="s">
        <v>28</v>
      </c>
      <c r="D256" s="667"/>
      <c r="E256" s="66"/>
      <c r="F256" s="66"/>
      <c r="G256" s="66"/>
      <c r="H256" s="66"/>
      <c r="I256" s="66"/>
      <c r="J256" s="66"/>
      <c r="K256" s="66"/>
      <c r="L256" s="66"/>
      <c r="M256" s="66"/>
      <c r="N256" s="66"/>
      <c r="O256" s="597"/>
      <c r="P256" s="66"/>
      <c r="Q256" s="135"/>
      <c r="R256" s="64">
        <f t="shared" si="231"/>
        <v>1</v>
      </c>
      <c r="S256" s="820"/>
      <c r="T256" s="833"/>
      <c r="U256" s="820"/>
      <c r="V256" s="833"/>
      <c r="W256" s="820"/>
      <c r="X256" s="833"/>
      <c r="Y256" s="339"/>
      <c r="Z256" s="787"/>
      <c r="AA256" s="788"/>
      <c r="AB256" s="787"/>
      <c r="AC256" s="788"/>
      <c r="AD256" s="787"/>
      <c r="AE256" s="788"/>
      <c r="AF256" s="330"/>
      <c r="AG256" s="812"/>
      <c r="AH256" s="813"/>
      <c r="AI256" s="812"/>
      <c r="AJ256" s="813"/>
      <c r="AK256" s="812"/>
      <c r="AL256" s="813"/>
      <c r="AM256" s="331"/>
      <c r="AN256" s="889">
        <f t="shared" si="237"/>
        <v>0</v>
      </c>
      <c r="AO256" s="890"/>
      <c r="AP256" s="889">
        <f t="shared" si="238"/>
        <v>0</v>
      </c>
      <c r="AQ256" s="890"/>
      <c r="AR256" s="889">
        <f t="shared" si="239"/>
        <v>0</v>
      </c>
      <c r="AS256" s="890"/>
      <c r="AT256" s="289">
        <f t="shared" si="232"/>
        <v>0</v>
      </c>
      <c r="AU256" s="935"/>
      <c r="AV256" s="936"/>
      <c r="AW256" s="935"/>
      <c r="AX256" s="936"/>
      <c r="AY256" s="935"/>
      <c r="AZ256" s="936"/>
      <c r="BA256" s="335"/>
      <c r="BB256" s="939"/>
      <c r="BC256" s="940"/>
      <c r="BD256" s="939"/>
      <c r="BE256" s="940"/>
      <c r="BF256" s="939"/>
      <c r="BG256" s="940"/>
      <c r="BH256" s="336"/>
      <c r="BI256" s="311">
        <f t="shared" si="233"/>
        <v>0</v>
      </c>
      <c r="BJ256" s="311">
        <f t="shared" si="234"/>
        <v>0</v>
      </c>
      <c r="BK256" s="311">
        <f t="shared" si="235"/>
        <v>0</v>
      </c>
      <c r="BL256" s="301">
        <f t="shared" si="236"/>
        <v>0</v>
      </c>
    </row>
    <row r="257" spans="1:64" ht="15" customHeight="1">
      <c r="C257" s="71" t="s">
        <v>54</v>
      </c>
      <c r="D257" s="667"/>
      <c r="E257" s="66"/>
      <c r="F257" s="66"/>
      <c r="G257" s="66"/>
      <c r="H257" s="66"/>
      <c r="I257" s="66"/>
      <c r="J257" s="66"/>
      <c r="K257" s="66"/>
      <c r="L257" s="66"/>
      <c r="M257" s="66"/>
      <c r="N257" s="66"/>
      <c r="O257" s="597"/>
      <c r="P257" s="66"/>
      <c r="Q257" s="77"/>
      <c r="R257" s="64">
        <f t="shared" si="231"/>
        <v>1.1000000000000001</v>
      </c>
      <c r="S257" s="820"/>
      <c r="T257" s="833"/>
      <c r="U257" s="820"/>
      <c r="V257" s="833"/>
      <c r="W257" s="820"/>
      <c r="X257" s="833"/>
      <c r="Y257" s="339"/>
      <c r="Z257" s="787"/>
      <c r="AA257" s="788"/>
      <c r="AB257" s="787"/>
      <c r="AC257" s="788"/>
      <c r="AD257" s="787"/>
      <c r="AE257" s="788"/>
      <c r="AF257" s="330"/>
      <c r="AG257" s="812"/>
      <c r="AH257" s="813"/>
      <c r="AI257" s="812"/>
      <c r="AJ257" s="813"/>
      <c r="AK257" s="812"/>
      <c r="AL257" s="813"/>
      <c r="AM257" s="331"/>
      <c r="AN257" s="889">
        <f t="shared" si="237"/>
        <v>0</v>
      </c>
      <c r="AO257" s="890"/>
      <c r="AP257" s="889">
        <f t="shared" si="238"/>
        <v>0</v>
      </c>
      <c r="AQ257" s="890"/>
      <c r="AR257" s="889">
        <f t="shared" si="239"/>
        <v>0</v>
      </c>
      <c r="AS257" s="890"/>
      <c r="AT257" s="289">
        <f t="shared" si="232"/>
        <v>0</v>
      </c>
      <c r="AU257" s="935"/>
      <c r="AV257" s="936"/>
      <c r="AW257" s="935"/>
      <c r="AX257" s="936"/>
      <c r="AY257" s="935"/>
      <c r="AZ257" s="936"/>
      <c r="BA257" s="335"/>
      <c r="BB257" s="939"/>
      <c r="BC257" s="940"/>
      <c r="BD257" s="939"/>
      <c r="BE257" s="940"/>
      <c r="BF257" s="939"/>
      <c r="BG257" s="940"/>
      <c r="BH257" s="336"/>
      <c r="BI257" s="311">
        <f t="shared" si="233"/>
        <v>0</v>
      </c>
      <c r="BJ257" s="311">
        <f t="shared" si="234"/>
        <v>0</v>
      </c>
      <c r="BK257" s="311">
        <f t="shared" si="235"/>
        <v>0</v>
      </c>
      <c r="BL257" s="301">
        <f t="shared" si="236"/>
        <v>0</v>
      </c>
    </row>
    <row r="258" spans="1:64" ht="15" customHeight="1">
      <c r="C258" s="133"/>
      <c r="D258" s="64"/>
      <c r="E258" s="47"/>
      <c r="F258" s="47"/>
      <c r="G258" s="47"/>
      <c r="H258" s="47"/>
      <c r="I258" s="47"/>
      <c r="J258" s="47"/>
      <c r="K258" s="47"/>
      <c r="L258" s="47"/>
      <c r="M258" s="47"/>
      <c r="N258" s="47"/>
      <c r="O258" s="627" t="s">
        <v>183</v>
      </c>
      <c r="P258" s="628"/>
      <c r="Q258" s="628"/>
      <c r="R258" s="629"/>
      <c r="S258" s="596"/>
      <c r="T258" s="595"/>
      <c r="U258" s="596"/>
      <c r="V258" s="595"/>
      <c r="W258" s="596"/>
      <c r="X258" s="595"/>
      <c r="Y258" s="138"/>
      <c r="Z258" s="596"/>
      <c r="AA258" s="595"/>
      <c r="AB258" s="596"/>
      <c r="AC258" s="595"/>
      <c r="AD258" s="596"/>
      <c r="AE258" s="595"/>
      <c r="AF258" s="138"/>
      <c r="AG258" s="596"/>
      <c r="AH258" s="595"/>
      <c r="AI258" s="596"/>
      <c r="AJ258" s="595"/>
      <c r="AK258" s="596"/>
      <c r="AL258" s="595"/>
      <c r="AM258" s="138"/>
      <c r="AN258" s="596">
        <f>SUM(AN234:AN257)</f>
        <v>0</v>
      </c>
      <c r="AO258" s="595"/>
      <c r="AP258" s="596">
        <f>SUM(AP234:AP257)</f>
        <v>0</v>
      </c>
      <c r="AQ258" s="595"/>
      <c r="AR258" s="596">
        <f>SUM(AR234:AR257)</f>
        <v>0</v>
      </c>
      <c r="AS258" s="595"/>
      <c r="AT258" s="138">
        <f>SUM(AN258:AS258)</f>
        <v>0</v>
      </c>
      <c r="AU258" s="596"/>
      <c r="AV258" s="595"/>
      <c r="AW258" s="596"/>
      <c r="AX258" s="595"/>
      <c r="AY258" s="596"/>
      <c r="AZ258" s="595"/>
      <c r="BA258" s="138"/>
      <c r="BB258" s="596"/>
      <c r="BC258" s="595"/>
      <c r="BD258" s="596"/>
      <c r="BE258" s="595"/>
      <c r="BF258" s="596"/>
      <c r="BG258" s="595"/>
      <c r="BH258" s="138"/>
      <c r="BI258" s="312">
        <f t="shared" ref="BI258:BK258" si="240">SUM(BI234:BI257)</f>
        <v>0</v>
      </c>
      <c r="BJ258" s="312">
        <f t="shared" si="240"/>
        <v>0</v>
      </c>
      <c r="BK258" s="312">
        <f t="shared" si="240"/>
        <v>0</v>
      </c>
      <c r="BL258" s="312">
        <f t="shared" si="236"/>
        <v>0</v>
      </c>
    </row>
    <row r="259" spans="1:64" s="91" customFormat="1" ht="15.75">
      <c r="A259" s="151">
        <v>2000</v>
      </c>
      <c r="B259" s="151"/>
      <c r="C259" s="941" t="str">
        <f>CONCATENATE(AU8," Travel")</f>
        <v>Dept #2 Match Budget Travel</v>
      </c>
      <c r="D259" s="942"/>
      <c r="E259" s="635" t="s">
        <v>461</v>
      </c>
      <c r="F259" s="635"/>
      <c r="G259" s="635"/>
      <c r="H259" s="635"/>
      <c r="I259" s="635"/>
      <c r="J259" s="635"/>
      <c r="K259" s="635"/>
      <c r="L259" s="635"/>
      <c r="M259" s="635"/>
      <c r="N259" s="635"/>
      <c r="O259" s="99"/>
      <c r="P259" s="99"/>
      <c r="Q259" s="99"/>
      <c r="R259" s="153"/>
      <c r="S259" s="159"/>
      <c r="T259" s="239"/>
      <c r="U259" s="159"/>
      <c r="V259" s="239"/>
      <c r="W259" s="159"/>
      <c r="X259" s="239"/>
      <c r="Y259" s="129"/>
      <c r="Z259" s="159"/>
      <c r="AA259" s="239"/>
      <c r="AB259" s="159"/>
      <c r="AC259" s="239"/>
      <c r="AD259" s="159"/>
      <c r="AE259" s="239"/>
      <c r="AF259" s="129"/>
      <c r="AG259" s="159"/>
      <c r="AH259" s="239"/>
      <c r="AI259" s="159"/>
      <c r="AJ259" s="239"/>
      <c r="AK259" s="159"/>
      <c r="AL259" s="239"/>
      <c r="AM259" s="129"/>
      <c r="AN259" s="159"/>
      <c r="AO259" s="239"/>
      <c r="AP259" s="159"/>
      <c r="AQ259" s="239"/>
      <c r="AR259" s="159"/>
      <c r="AS259" s="239"/>
      <c r="AT259" s="129"/>
      <c r="AU259" s="159"/>
      <c r="AV259" s="239"/>
      <c r="AW259" s="159"/>
      <c r="AX259" s="239"/>
      <c r="AY259" s="159"/>
      <c r="AZ259" s="239"/>
      <c r="BA259" s="129"/>
      <c r="BB259" s="159"/>
      <c r="BC259" s="239"/>
      <c r="BD259" s="159"/>
      <c r="BE259" s="239"/>
      <c r="BF259" s="159"/>
      <c r="BG259" s="239"/>
      <c r="BH259" s="129"/>
      <c r="BI259" s="197"/>
      <c r="BJ259" s="197"/>
      <c r="BK259" s="197"/>
      <c r="BL259" s="329"/>
    </row>
    <row r="260" spans="1:64" s="50" customFormat="1" ht="34.5" customHeight="1">
      <c r="A260" s="151"/>
      <c r="B260" s="72"/>
      <c r="C260" s="120" t="s">
        <v>53</v>
      </c>
      <c r="D260" s="73" t="s">
        <v>182</v>
      </c>
      <c r="E260" s="465" t="str">
        <f>AU9</f>
        <v>Year 1</v>
      </c>
      <c r="F260" s="465" t="str">
        <f>AW9</f>
        <v>Year 2</v>
      </c>
      <c r="G260" s="465" t="str">
        <f>AY9</f>
        <v>Year 3</v>
      </c>
      <c r="H260" s="465"/>
      <c r="I260" s="465"/>
      <c r="J260" s="77"/>
      <c r="K260" s="77"/>
      <c r="L260" s="77"/>
      <c r="M260" s="77"/>
      <c r="N260" s="77"/>
      <c r="O260" s="75" t="s">
        <v>371</v>
      </c>
      <c r="P260" s="75" t="s">
        <v>372</v>
      </c>
      <c r="Q260" s="75" t="s">
        <v>76</v>
      </c>
      <c r="R260" s="75" t="s">
        <v>352</v>
      </c>
      <c r="S260" s="159"/>
      <c r="T260" s="128"/>
      <c r="U260" s="160"/>
      <c r="V260" s="128"/>
      <c r="W260" s="160"/>
      <c r="X260" s="128"/>
      <c r="Y260" s="129"/>
      <c r="Z260" s="159"/>
      <c r="AA260" s="128"/>
      <c r="AB260" s="160"/>
      <c r="AC260" s="128"/>
      <c r="AD260" s="160"/>
      <c r="AE260" s="128"/>
      <c r="AF260" s="129"/>
      <c r="AG260" s="159"/>
      <c r="AH260" s="128"/>
      <c r="AI260" s="160"/>
      <c r="AJ260" s="128"/>
      <c r="AK260" s="160"/>
      <c r="AL260" s="128"/>
      <c r="AM260" s="129"/>
      <c r="AN260" s="159"/>
      <c r="AO260" s="128"/>
      <c r="AP260" s="160"/>
      <c r="AQ260" s="128"/>
      <c r="AR260" s="160"/>
      <c r="AS260" s="128"/>
      <c r="AT260" s="129"/>
      <c r="AU260" s="159"/>
      <c r="AV260" s="128"/>
      <c r="AW260" s="160"/>
      <c r="AX260" s="128"/>
      <c r="AY260" s="160"/>
      <c r="AZ260" s="128"/>
      <c r="BA260" s="129"/>
      <c r="BB260" s="159"/>
      <c r="BC260" s="128"/>
      <c r="BD260" s="160"/>
      <c r="BE260" s="128"/>
      <c r="BF260" s="160"/>
      <c r="BG260" s="128"/>
      <c r="BH260" s="129"/>
      <c r="BI260" s="271"/>
      <c r="BJ260" s="271"/>
      <c r="BK260" s="271"/>
      <c r="BL260" s="271"/>
    </row>
    <row r="261" spans="1:64" s="50" customFormat="1" ht="15" customHeight="1">
      <c r="A261" s="72"/>
      <c r="B261" s="72"/>
      <c r="C261" s="71" t="s">
        <v>350</v>
      </c>
      <c r="D261" s="667" t="s">
        <v>373</v>
      </c>
      <c r="E261" s="66"/>
      <c r="F261" s="66"/>
      <c r="G261" s="66"/>
      <c r="H261" s="66"/>
      <c r="I261" s="66"/>
      <c r="J261" s="66"/>
      <c r="K261" s="66"/>
      <c r="L261" s="66"/>
      <c r="M261" s="66"/>
      <c r="N261" s="66"/>
      <c r="O261" s="597"/>
      <c r="P261" s="66"/>
      <c r="Q261" s="135"/>
      <c r="R261" s="64">
        <f t="shared" ref="R261:R280" si="241">VLOOKUP(C261,TravelIncrease,2,0)</f>
        <v>1.1000000000000001</v>
      </c>
      <c r="S261" s="820"/>
      <c r="T261" s="833"/>
      <c r="U261" s="820"/>
      <c r="V261" s="833"/>
      <c r="W261" s="820"/>
      <c r="X261" s="833"/>
      <c r="Y261" s="339"/>
      <c r="Z261" s="787"/>
      <c r="AA261" s="788"/>
      <c r="AB261" s="787"/>
      <c r="AC261" s="788"/>
      <c r="AD261" s="787"/>
      <c r="AE261" s="788"/>
      <c r="AF261" s="330"/>
      <c r="AG261" s="812"/>
      <c r="AH261" s="813"/>
      <c r="AI261" s="812"/>
      <c r="AJ261" s="813"/>
      <c r="AK261" s="812"/>
      <c r="AL261" s="813"/>
      <c r="AM261" s="331"/>
      <c r="AN261" s="937"/>
      <c r="AO261" s="938"/>
      <c r="AP261" s="937"/>
      <c r="AQ261" s="938"/>
      <c r="AR261" s="937"/>
      <c r="AS261" s="938"/>
      <c r="AT261" s="334"/>
      <c r="AU261" s="893">
        <f>$E261*$P261*$Q261</f>
        <v>0</v>
      </c>
      <c r="AV261" s="894"/>
      <c r="AW261" s="893">
        <f>$F261*$P261*$Q261*$R261</f>
        <v>0</v>
      </c>
      <c r="AX261" s="894"/>
      <c r="AY261" s="893">
        <f t="shared" ref="AY261:AY280" si="242">$G261*$P261*Q261*($R261^2)</f>
        <v>0</v>
      </c>
      <c r="AZ261" s="894"/>
      <c r="BA261" s="292">
        <f>SUM(AU261+AW261+AY261)</f>
        <v>0</v>
      </c>
      <c r="BB261" s="939"/>
      <c r="BC261" s="940"/>
      <c r="BD261" s="939"/>
      <c r="BE261" s="940"/>
      <c r="BF261" s="939"/>
      <c r="BG261" s="940"/>
      <c r="BH261" s="336"/>
      <c r="BI261" s="311">
        <f t="shared" ref="BI261:BI280" si="243">AU261</f>
        <v>0</v>
      </c>
      <c r="BJ261" s="311">
        <f t="shared" ref="BJ261:BJ280" si="244">AW261</f>
        <v>0</v>
      </c>
      <c r="BK261" s="311">
        <f t="shared" ref="BK261:BK280" si="245">AY261</f>
        <v>0</v>
      </c>
      <c r="BL261" s="301">
        <f t="shared" ref="BL261:BL281" si="246">SUM(BI261:BK261)</f>
        <v>0</v>
      </c>
    </row>
    <row r="262" spans="1:64" s="50" customFormat="1" ht="15" customHeight="1">
      <c r="A262" s="72"/>
      <c r="B262" s="72"/>
      <c r="C262" s="71" t="s">
        <v>262</v>
      </c>
      <c r="D262" s="667"/>
      <c r="E262" s="66"/>
      <c r="F262" s="66"/>
      <c r="G262" s="66"/>
      <c r="H262" s="66"/>
      <c r="I262" s="66"/>
      <c r="J262" s="66"/>
      <c r="K262" s="66"/>
      <c r="L262" s="66"/>
      <c r="M262" s="66"/>
      <c r="N262" s="66"/>
      <c r="O262" s="597"/>
      <c r="P262" s="66"/>
      <c r="Q262" s="135"/>
      <c r="R262" s="64">
        <f t="shared" si="241"/>
        <v>1</v>
      </c>
      <c r="S262" s="820"/>
      <c r="T262" s="833"/>
      <c r="U262" s="820"/>
      <c r="V262" s="833"/>
      <c r="W262" s="820"/>
      <c r="X262" s="833"/>
      <c r="Y262" s="339"/>
      <c r="Z262" s="787"/>
      <c r="AA262" s="788"/>
      <c r="AB262" s="787"/>
      <c r="AC262" s="788"/>
      <c r="AD262" s="787"/>
      <c r="AE262" s="788"/>
      <c r="AF262" s="330"/>
      <c r="AG262" s="812"/>
      <c r="AH262" s="813"/>
      <c r="AI262" s="812"/>
      <c r="AJ262" s="813"/>
      <c r="AK262" s="812"/>
      <c r="AL262" s="813"/>
      <c r="AM262" s="331"/>
      <c r="AN262" s="937"/>
      <c r="AO262" s="938"/>
      <c r="AP262" s="937"/>
      <c r="AQ262" s="938"/>
      <c r="AR262" s="937"/>
      <c r="AS262" s="938"/>
      <c r="AT262" s="334"/>
      <c r="AU262" s="893">
        <f t="shared" ref="AU262:AU280" si="247">$E262*$P262*$Q262</f>
        <v>0</v>
      </c>
      <c r="AV262" s="894"/>
      <c r="AW262" s="893">
        <f t="shared" ref="AW262:AW280" si="248">$F262*$P262*$Q262*$R262</f>
        <v>0</v>
      </c>
      <c r="AX262" s="894"/>
      <c r="AY262" s="893">
        <f t="shared" si="242"/>
        <v>0</v>
      </c>
      <c r="AZ262" s="894"/>
      <c r="BA262" s="292">
        <f t="shared" ref="BA262:BA280" si="249">SUM(AU262+AW262+AY262)</f>
        <v>0</v>
      </c>
      <c r="BB262" s="939"/>
      <c r="BC262" s="940"/>
      <c r="BD262" s="939"/>
      <c r="BE262" s="940"/>
      <c r="BF262" s="939"/>
      <c r="BG262" s="940"/>
      <c r="BH262" s="336"/>
      <c r="BI262" s="311">
        <f t="shared" si="243"/>
        <v>0</v>
      </c>
      <c r="BJ262" s="311">
        <f t="shared" si="244"/>
        <v>0</v>
      </c>
      <c r="BK262" s="311">
        <f t="shared" si="245"/>
        <v>0</v>
      </c>
      <c r="BL262" s="301">
        <f t="shared" si="246"/>
        <v>0</v>
      </c>
    </row>
    <row r="263" spans="1:64" s="50" customFormat="1" ht="15" customHeight="1">
      <c r="A263" s="72"/>
      <c r="B263" s="72"/>
      <c r="C263" s="71" t="s">
        <v>28</v>
      </c>
      <c r="D263" s="667"/>
      <c r="E263" s="66"/>
      <c r="F263" s="66"/>
      <c r="G263" s="66"/>
      <c r="H263" s="66"/>
      <c r="I263" s="66"/>
      <c r="J263" s="66"/>
      <c r="K263" s="66"/>
      <c r="L263" s="66"/>
      <c r="M263" s="66"/>
      <c r="N263" s="66"/>
      <c r="O263" s="597"/>
      <c r="P263" s="66"/>
      <c r="Q263" s="135"/>
      <c r="R263" s="64">
        <f t="shared" si="241"/>
        <v>1</v>
      </c>
      <c r="S263" s="820"/>
      <c r="T263" s="833"/>
      <c r="U263" s="820"/>
      <c r="V263" s="833"/>
      <c r="W263" s="820"/>
      <c r="X263" s="833"/>
      <c r="Y263" s="339"/>
      <c r="Z263" s="787"/>
      <c r="AA263" s="788"/>
      <c r="AB263" s="787"/>
      <c r="AC263" s="788"/>
      <c r="AD263" s="787"/>
      <c r="AE263" s="788"/>
      <c r="AF263" s="330"/>
      <c r="AG263" s="812"/>
      <c r="AH263" s="813"/>
      <c r="AI263" s="812"/>
      <c r="AJ263" s="813"/>
      <c r="AK263" s="812"/>
      <c r="AL263" s="813"/>
      <c r="AM263" s="331"/>
      <c r="AN263" s="937"/>
      <c r="AO263" s="938"/>
      <c r="AP263" s="937"/>
      <c r="AQ263" s="938"/>
      <c r="AR263" s="937"/>
      <c r="AS263" s="938"/>
      <c r="AT263" s="334"/>
      <c r="AU263" s="893">
        <f t="shared" si="247"/>
        <v>0</v>
      </c>
      <c r="AV263" s="894"/>
      <c r="AW263" s="893">
        <f t="shared" si="248"/>
        <v>0</v>
      </c>
      <c r="AX263" s="894"/>
      <c r="AY263" s="893">
        <f t="shared" si="242"/>
        <v>0</v>
      </c>
      <c r="AZ263" s="894"/>
      <c r="BA263" s="292">
        <f t="shared" si="249"/>
        <v>0</v>
      </c>
      <c r="BB263" s="939"/>
      <c r="BC263" s="940"/>
      <c r="BD263" s="939"/>
      <c r="BE263" s="940"/>
      <c r="BF263" s="939"/>
      <c r="BG263" s="940"/>
      <c r="BH263" s="336"/>
      <c r="BI263" s="311">
        <f t="shared" si="243"/>
        <v>0</v>
      </c>
      <c r="BJ263" s="311">
        <f t="shared" si="244"/>
        <v>0</v>
      </c>
      <c r="BK263" s="311">
        <f t="shared" si="245"/>
        <v>0</v>
      </c>
      <c r="BL263" s="301">
        <f t="shared" si="246"/>
        <v>0</v>
      </c>
    </row>
    <row r="264" spans="1:64" s="50" customFormat="1" ht="15" customHeight="1">
      <c r="A264" s="72"/>
      <c r="B264" s="72"/>
      <c r="C264" s="71" t="s">
        <v>54</v>
      </c>
      <c r="D264" s="667"/>
      <c r="E264" s="66"/>
      <c r="F264" s="66"/>
      <c r="G264" s="66"/>
      <c r="H264" s="66"/>
      <c r="I264" s="66"/>
      <c r="J264" s="66"/>
      <c r="K264" s="66"/>
      <c r="L264" s="66"/>
      <c r="M264" s="66"/>
      <c r="N264" s="66"/>
      <c r="O264" s="597"/>
      <c r="P264" s="66"/>
      <c r="Q264" s="135"/>
      <c r="R264" s="64">
        <f t="shared" si="241"/>
        <v>1.1000000000000001</v>
      </c>
      <c r="S264" s="820"/>
      <c r="T264" s="833"/>
      <c r="U264" s="820"/>
      <c r="V264" s="833"/>
      <c r="W264" s="820"/>
      <c r="X264" s="833"/>
      <c r="Y264" s="339"/>
      <c r="Z264" s="787"/>
      <c r="AA264" s="788"/>
      <c r="AB264" s="787"/>
      <c r="AC264" s="788"/>
      <c r="AD264" s="787"/>
      <c r="AE264" s="788"/>
      <c r="AF264" s="330"/>
      <c r="AG264" s="812"/>
      <c r="AH264" s="813"/>
      <c r="AI264" s="812"/>
      <c r="AJ264" s="813"/>
      <c r="AK264" s="812"/>
      <c r="AL264" s="813"/>
      <c r="AM264" s="331"/>
      <c r="AN264" s="937"/>
      <c r="AO264" s="938"/>
      <c r="AP264" s="937"/>
      <c r="AQ264" s="938"/>
      <c r="AR264" s="937"/>
      <c r="AS264" s="938"/>
      <c r="AT264" s="334"/>
      <c r="AU264" s="893">
        <f t="shared" si="247"/>
        <v>0</v>
      </c>
      <c r="AV264" s="894"/>
      <c r="AW264" s="893">
        <f t="shared" si="248"/>
        <v>0</v>
      </c>
      <c r="AX264" s="894"/>
      <c r="AY264" s="893">
        <f t="shared" si="242"/>
        <v>0</v>
      </c>
      <c r="AZ264" s="894"/>
      <c r="BA264" s="292">
        <f t="shared" si="249"/>
        <v>0</v>
      </c>
      <c r="BB264" s="939"/>
      <c r="BC264" s="940"/>
      <c r="BD264" s="939"/>
      <c r="BE264" s="940"/>
      <c r="BF264" s="939"/>
      <c r="BG264" s="940"/>
      <c r="BH264" s="336"/>
      <c r="BI264" s="311">
        <f t="shared" si="243"/>
        <v>0</v>
      </c>
      <c r="BJ264" s="311">
        <f t="shared" si="244"/>
        <v>0</v>
      </c>
      <c r="BK264" s="311">
        <f t="shared" si="245"/>
        <v>0</v>
      </c>
      <c r="BL264" s="301">
        <f t="shared" si="246"/>
        <v>0</v>
      </c>
    </row>
    <row r="265" spans="1:64" s="50" customFormat="1" ht="15" customHeight="1">
      <c r="A265" s="72"/>
      <c r="B265" s="72"/>
      <c r="C265" s="71" t="s">
        <v>350</v>
      </c>
      <c r="D265" s="667" t="s">
        <v>373</v>
      </c>
      <c r="E265" s="66"/>
      <c r="F265" s="66"/>
      <c r="G265" s="66"/>
      <c r="H265" s="66"/>
      <c r="I265" s="66"/>
      <c r="J265" s="66"/>
      <c r="K265" s="66"/>
      <c r="L265" s="66"/>
      <c r="M265" s="66"/>
      <c r="N265" s="66"/>
      <c r="O265" s="597"/>
      <c r="P265" s="66"/>
      <c r="Q265" s="135"/>
      <c r="R265" s="64">
        <f t="shared" si="241"/>
        <v>1.1000000000000001</v>
      </c>
      <c r="S265" s="820"/>
      <c r="T265" s="833"/>
      <c r="U265" s="820"/>
      <c r="V265" s="833"/>
      <c r="W265" s="820"/>
      <c r="X265" s="833"/>
      <c r="Y265" s="339"/>
      <c r="Z265" s="787"/>
      <c r="AA265" s="788"/>
      <c r="AB265" s="787"/>
      <c r="AC265" s="788"/>
      <c r="AD265" s="787"/>
      <c r="AE265" s="788"/>
      <c r="AF265" s="330"/>
      <c r="AG265" s="812"/>
      <c r="AH265" s="813"/>
      <c r="AI265" s="812"/>
      <c r="AJ265" s="813"/>
      <c r="AK265" s="812"/>
      <c r="AL265" s="813"/>
      <c r="AM265" s="331"/>
      <c r="AN265" s="937"/>
      <c r="AO265" s="938"/>
      <c r="AP265" s="937"/>
      <c r="AQ265" s="938"/>
      <c r="AR265" s="937"/>
      <c r="AS265" s="938"/>
      <c r="AT265" s="334"/>
      <c r="AU265" s="893">
        <f t="shared" si="247"/>
        <v>0</v>
      </c>
      <c r="AV265" s="894"/>
      <c r="AW265" s="893">
        <f t="shared" si="248"/>
        <v>0</v>
      </c>
      <c r="AX265" s="894"/>
      <c r="AY265" s="893">
        <f t="shared" si="242"/>
        <v>0</v>
      </c>
      <c r="AZ265" s="894"/>
      <c r="BA265" s="292">
        <f t="shared" si="249"/>
        <v>0</v>
      </c>
      <c r="BB265" s="939"/>
      <c r="BC265" s="940"/>
      <c r="BD265" s="939"/>
      <c r="BE265" s="940"/>
      <c r="BF265" s="939"/>
      <c r="BG265" s="940"/>
      <c r="BH265" s="336"/>
      <c r="BI265" s="311">
        <f t="shared" si="243"/>
        <v>0</v>
      </c>
      <c r="BJ265" s="311">
        <f t="shared" si="244"/>
        <v>0</v>
      </c>
      <c r="BK265" s="311">
        <f t="shared" si="245"/>
        <v>0</v>
      </c>
      <c r="BL265" s="301">
        <f t="shared" si="246"/>
        <v>0</v>
      </c>
    </row>
    <row r="266" spans="1:64" s="50" customFormat="1" ht="15" customHeight="1">
      <c r="A266" s="72"/>
      <c r="B266" s="72"/>
      <c r="C266" s="71" t="s">
        <v>262</v>
      </c>
      <c r="D266" s="667"/>
      <c r="E266" s="66"/>
      <c r="F266" s="66"/>
      <c r="G266" s="66"/>
      <c r="H266" s="66"/>
      <c r="I266" s="66"/>
      <c r="J266" s="66"/>
      <c r="K266" s="66"/>
      <c r="L266" s="66"/>
      <c r="M266" s="66"/>
      <c r="N266" s="66"/>
      <c r="O266" s="597"/>
      <c r="P266" s="66"/>
      <c r="Q266" s="135"/>
      <c r="R266" s="64">
        <f t="shared" si="241"/>
        <v>1</v>
      </c>
      <c r="S266" s="820"/>
      <c r="T266" s="833"/>
      <c r="U266" s="820"/>
      <c r="V266" s="833"/>
      <c r="W266" s="820"/>
      <c r="X266" s="833"/>
      <c r="Y266" s="339"/>
      <c r="Z266" s="787"/>
      <c r="AA266" s="788"/>
      <c r="AB266" s="787"/>
      <c r="AC266" s="788"/>
      <c r="AD266" s="787"/>
      <c r="AE266" s="788"/>
      <c r="AF266" s="330"/>
      <c r="AG266" s="812"/>
      <c r="AH266" s="813"/>
      <c r="AI266" s="812"/>
      <c r="AJ266" s="813"/>
      <c r="AK266" s="812"/>
      <c r="AL266" s="813"/>
      <c r="AM266" s="331"/>
      <c r="AN266" s="937"/>
      <c r="AO266" s="938"/>
      <c r="AP266" s="937"/>
      <c r="AQ266" s="938"/>
      <c r="AR266" s="937"/>
      <c r="AS266" s="938"/>
      <c r="AT266" s="334"/>
      <c r="AU266" s="893">
        <f t="shared" si="247"/>
        <v>0</v>
      </c>
      <c r="AV266" s="894"/>
      <c r="AW266" s="893">
        <f t="shared" si="248"/>
        <v>0</v>
      </c>
      <c r="AX266" s="894"/>
      <c r="AY266" s="893">
        <f t="shared" si="242"/>
        <v>0</v>
      </c>
      <c r="AZ266" s="894"/>
      <c r="BA266" s="292">
        <f t="shared" si="249"/>
        <v>0</v>
      </c>
      <c r="BB266" s="939"/>
      <c r="BC266" s="940"/>
      <c r="BD266" s="939"/>
      <c r="BE266" s="940"/>
      <c r="BF266" s="939"/>
      <c r="BG266" s="940"/>
      <c r="BH266" s="336"/>
      <c r="BI266" s="311">
        <f t="shared" si="243"/>
        <v>0</v>
      </c>
      <c r="BJ266" s="311">
        <f t="shared" si="244"/>
        <v>0</v>
      </c>
      <c r="BK266" s="311">
        <f t="shared" si="245"/>
        <v>0</v>
      </c>
      <c r="BL266" s="301">
        <f t="shared" si="246"/>
        <v>0</v>
      </c>
    </row>
    <row r="267" spans="1:64" s="50" customFormat="1" ht="15" customHeight="1">
      <c r="A267" s="72"/>
      <c r="B267" s="72"/>
      <c r="C267" s="71" t="s">
        <v>28</v>
      </c>
      <c r="D267" s="667"/>
      <c r="E267" s="66"/>
      <c r="F267" s="66"/>
      <c r="G267" s="66"/>
      <c r="H267" s="66"/>
      <c r="I267" s="66"/>
      <c r="J267" s="66"/>
      <c r="K267" s="66"/>
      <c r="L267" s="66"/>
      <c r="M267" s="66"/>
      <c r="N267" s="66"/>
      <c r="O267" s="597"/>
      <c r="P267" s="66"/>
      <c r="Q267" s="135"/>
      <c r="R267" s="64">
        <f t="shared" si="241"/>
        <v>1</v>
      </c>
      <c r="S267" s="820"/>
      <c r="T267" s="833"/>
      <c r="U267" s="820"/>
      <c r="V267" s="833"/>
      <c r="W267" s="820"/>
      <c r="X267" s="833"/>
      <c r="Y267" s="339"/>
      <c r="Z267" s="787"/>
      <c r="AA267" s="788"/>
      <c r="AB267" s="787"/>
      <c r="AC267" s="788"/>
      <c r="AD267" s="787"/>
      <c r="AE267" s="788"/>
      <c r="AF267" s="330"/>
      <c r="AG267" s="812"/>
      <c r="AH267" s="813"/>
      <c r="AI267" s="812"/>
      <c r="AJ267" s="813"/>
      <c r="AK267" s="812"/>
      <c r="AL267" s="813"/>
      <c r="AM267" s="331"/>
      <c r="AN267" s="937"/>
      <c r="AO267" s="938"/>
      <c r="AP267" s="937"/>
      <c r="AQ267" s="938"/>
      <c r="AR267" s="937"/>
      <c r="AS267" s="938"/>
      <c r="AT267" s="334"/>
      <c r="AU267" s="893">
        <f t="shared" si="247"/>
        <v>0</v>
      </c>
      <c r="AV267" s="894"/>
      <c r="AW267" s="893">
        <f t="shared" si="248"/>
        <v>0</v>
      </c>
      <c r="AX267" s="894"/>
      <c r="AY267" s="893">
        <f t="shared" si="242"/>
        <v>0</v>
      </c>
      <c r="AZ267" s="894"/>
      <c r="BA267" s="292">
        <f t="shared" si="249"/>
        <v>0</v>
      </c>
      <c r="BB267" s="939"/>
      <c r="BC267" s="940"/>
      <c r="BD267" s="939"/>
      <c r="BE267" s="940"/>
      <c r="BF267" s="939"/>
      <c r="BG267" s="940"/>
      <c r="BH267" s="336"/>
      <c r="BI267" s="311">
        <f t="shared" si="243"/>
        <v>0</v>
      </c>
      <c r="BJ267" s="311">
        <f t="shared" si="244"/>
        <v>0</v>
      </c>
      <c r="BK267" s="311">
        <f t="shared" si="245"/>
        <v>0</v>
      </c>
      <c r="BL267" s="301">
        <f t="shared" si="246"/>
        <v>0</v>
      </c>
    </row>
    <row r="268" spans="1:64" s="50" customFormat="1" ht="15" customHeight="1">
      <c r="A268" s="72"/>
      <c r="B268" s="72"/>
      <c r="C268" s="71" t="s">
        <v>54</v>
      </c>
      <c r="D268" s="667"/>
      <c r="E268" s="66"/>
      <c r="F268" s="66"/>
      <c r="G268" s="66"/>
      <c r="H268" s="66"/>
      <c r="I268" s="66"/>
      <c r="J268" s="66"/>
      <c r="K268" s="66"/>
      <c r="L268" s="66"/>
      <c r="M268" s="66"/>
      <c r="N268" s="66"/>
      <c r="O268" s="597"/>
      <c r="P268" s="66"/>
      <c r="Q268" s="135"/>
      <c r="R268" s="64">
        <f t="shared" si="241"/>
        <v>1.1000000000000001</v>
      </c>
      <c r="S268" s="820"/>
      <c r="T268" s="833"/>
      <c r="U268" s="820"/>
      <c r="V268" s="833"/>
      <c r="W268" s="820"/>
      <c r="X268" s="833"/>
      <c r="Y268" s="339"/>
      <c r="Z268" s="787"/>
      <c r="AA268" s="788"/>
      <c r="AB268" s="787"/>
      <c r="AC268" s="788"/>
      <c r="AD268" s="787"/>
      <c r="AE268" s="788"/>
      <c r="AF268" s="330"/>
      <c r="AG268" s="812"/>
      <c r="AH268" s="813"/>
      <c r="AI268" s="812"/>
      <c r="AJ268" s="813"/>
      <c r="AK268" s="812"/>
      <c r="AL268" s="813"/>
      <c r="AM268" s="331"/>
      <c r="AN268" s="937"/>
      <c r="AO268" s="938"/>
      <c r="AP268" s="937"/>
      <c r="AQ268" s="938"/>
      <c r="AR268" s="937"/>
      <c r="AS268" s="938"/>
      <c r="AT268" s="334"/>
      <c r="AU268" s="893">
        <f t="shared" si="247"/>
        <v>0</v>
      </c>
      <c r="AV268" s="894"/>
      <c r="AW268" s="893">
        <f t="shared" si="248"/>
        <v>0</v>
      </c>
      <c r="AX268" s="894"/>
      <c r="AY268" s="893">
        <f t="shared" si="242"/>
        <v>0</v>
      </c>
      <c r="AZ268" s="894"/>
      <c r="BA268" s="292">
        <f t="shared" si="249"/>
        <v>0</v>
      </c>
      <c r="BB268" s="939"/>
      <c r="BC268" s="940"/>
      <c r="BD268" s="939"/>
      <c r="BE268" s="940"/>
      <c r="BF268" s="939"/>
      <c r="BG268" s="940"/>
      <c r="BH268" s="336"/>
      <c r="BI268" s="311">
        <f t="shared" si="243"/>
        <v>0</v>
      </c>
      <c r="BJ268" s="311">
        <f t="shared" si="244"/>
        <v>0</v>
      </c>
      <c r="BK268" s="311">
        <f t="shared" si="245"/>
        <v>0</v>
      </c>
      <c r="BL268" s="301">
        <f t="shared" si="246"/>
        <v>0</v>
      </c>
    </row>
    <row r="269" spans="1:64" s="50" customFormat="1" ht="15" customHeight="1">
      <c r="A269" s="72"/>
      <c r="B269" s="72"/>
      <c r="C269" s="71" t="s">
        <v>350</v>
      </c>
      <c r="D269" s="667" t="s">
        <v>373</v>
      </c>
      <c r="E269" s="66"/>
      <c r="F269" s="66"/>
      <c r="G269" s="66"/>
      <c r="H269" s="66"/>
      <c r="I269" s="66"/>
      <c r="J269" s="66"/>
      <c r="K269" s="66"/>
      <c r="L269" s="66"/>
      <c r="M269" s="66"/>
      <c r="N269" s="66"/>
      <c r="O269" s="597"/>
      <c r="P269" s="66"/>
      <c r="Q269" s="135"/>
      <c r="R269" s="64">
        <f t="shared" si="241"/>
        <v>1.1000000000000001</v>
      </c>
      <c r="S269" s="820"/>
      <c r="T269" s="833"/>
      <c r="U269" s="820"/>
      <c r="V269" s="833"/>
      <c r="W269" s="820"/>
      <c r="X269" s="833"/>
      <c r="Y269" s="339"/>
      <c r="Z269" s="787"/>
      <c r="AA269" s="788"/>
      <c r="AB269" s="787"/>
      <c r="AC269" s="788"/>
      <c r="AD269" s="787"/>
      <c r="AE269" s="788"/>
      <c r="AF269" s="330"/>
      <c r="AG269" s="812"/>
      <c r="AH269" s="813"/>
      <c r="AI269" s="812"/>
      <c r="AJ269" s="813"/>
      <c r="AK269" s="812"/>
      <c r="AL269" s="813"/>
      <c r="AM269" s="331"/>
      <c r="AN269" s="937"/>
      <c r="AO269" s="938"/>
      <c r="AP269" s="937"/>
      <c r="AQ269" s="938"/>
      <c r="AR269" s="937"/>
      <c r="AS269" s="938"/>
      <c r="AT269" s="334"/>
      <c r="AU269" s="893">
        <f t="shared" si="247"/>
        <v>0</v>
      </c>
      <c r="AV269" s="894"/>
      <c r="AW269" s="893">
        <f t="shared" si="248"/>
        <v>0</v>
      </c>
      <c r="AX269" s="894"/>
      <c r="AY269" s="893">
        <f t="shared" si="242"/>
        <v>0</v>
      </c>
      <c r="AZ269" s="894"/>
      <c r="BA269" s="292">
        <f t="shared" si="249"/>
        <v>0</v>
      </c>
      <c r="BB269" s="939"/>
      <c r="BC269" s="940"/>
      <c r="BD269" s="939"/>
      <c r="BE269" s="940"/>
      <c r="BF269" s="939"/>
      <c r="BG269" s="940"/>
      <c r="BH269" s="336"/>
      <c r="BI269" s="311">
        <f t="shared" si="243"/>
        <v>0</v>
      </c>
      <c r="BJ269" s="311">
        <f t="shared" si="244"/>
        <v>0</v>
      </c>
      <c r="BK269" s="311">
        <f t="shared" si="245"/>
        <v>0</v>
      </c>
      <c r="BL269" s="301">
        <f t="shared" si="246"/>
        <v>0</v>
      </c>
    </row>
    <row r="270" spans="1:64" s="50" customFormat="1" ht="15" customHeight="1">
      <c r="A270" s="72"/>
      <c r="B270" s="72"/>
      <c r="C270" s="71" t="s">
        <v>262</v>
      </c>
      <c r="D270" s="667"/>
      <c r="E270" s="66"/>
      <c r="F270" s="66"/>
      <c r="G270" s="66"/>
      <c r="H270" s="66"/>
      <c r="I270" s="66"/>
      <c r="J270" s="66"/>
      <c r="K270" s="66"/>
      <c r="L270" s="66"/>
      <c r="M270" s="66"/>
      <c r="N270" s="66"/>
      <c r="O270" s="597"/>
      <c r="P270" s="66"/>
      <c r="Q270" s="135"/>
      <c r="R270" s="64">
        <f t="shared" si="241"/>
        <v>1</v>
      </c>
      <c r="S270" s="820"/>
      <c r="T270" s="833"/>
      <c r="U270" s="820"/>
      <c r="V270" s="833"/>
      <c r="W270" s="820"/>
      <c r="X270" s="833"/>
      <c r="Y270" s="339"/>
      <c r="Z270" s="787"/>
      <c r="AA270" s="788"/>
      <c r="AB270" s="787"/>
      <c r="AC270" s="788"/>
      <c r="AD270" s="787"/>
      <c r="AE270" s="788"/>
      <c r="AF270" s="330"/>
      <c r="AG270" s="812"/>
      <c r="AH270" s="813"/>
      <c r="AI270" s="812"/>
      <c r="AJ270" s="813"/>
      <c r="AK270" s="812"/>
      <c r="AL270" s="813"/>
      <c r="AM270" s="331"/>
      <c r="AN270" s="937"/>
      <c r="AO270" s="938"/>
      <c r="AP270" s="937"/>
      <c r="AQ270" s="938"/>
      <c r="AR270" s="937"/>
      <c r="AS270" s="938"/>
      <c r="AT270" s="334"/>
      <c r="AU270" s="893">
        <f t="shared" si="247"/>
        <v>0</v>
      </c>
      <c r="AV270" s="894"/>
      <c r="AW270" s="893">
        <f t="shared" si="248"/>
        <v>0</v>
      </c>
      <c r="AX270" s="894"/>
      <c r="AY270" s="893">
        <f t="shared" si="242"/>
        <v>0</v>
      </c>
      <c r="AZ270" s="894"/>
      <c r="BA270" s="292">
        <f t="shared" si="249"/>
        <v>0</v>
      </c>
      <c r="BB270" s="939"/>
      <c r="BC270" s="940"/>
      <c r="BD270" s="939"/>
      <c r="BE270" s="940"/>
      <c r="BF270" s="939"/>
      <c r="BG270" s="940"/>
      <c r="BH270" s="336"/>
      <c r="BI270" s="311">
        <f t="shared" si="243"/>
        <v>0</v>
      </c>
      <c r="BJ270" s="311">
        <f t="shared" si="244"/>
        <v>0</v>
      </c>
      <c r="BK270" s="311">
        <f t="shared" si="245"/>
        <v>0</v>
      </c>
      <c r="BL270" s="301">
        <f t="shared" si="246"/>
        <v>0</v>
      </c>
    </row>
    <row r="271" spans="1:64" s="50" customFormat="1" ht="15" customHeight="1">
      <c r="A271" s="72"/>
      <c r="B271" s="72"/>
      <c r="C271" s="71" t="s">
        <v>28</v>
      </c>
      <c r="D271" s="667"/>
      <c r="E271" s="66"/>
      <c r="F271" s="66"/>
      <c r="G271" s="66"/>
      <c r="H271" s="66"/>
      <c r="I271" s="66"/>
      <c r="J271" s="66"/>
      <c r="K271" s="66"/>
      <c r="L271" s="66"/>
      <c r="M271" s="66"/>
      <c r="N271" s="66"/>
      <c r="O271" s="597"/>
      <c r="P271" s="66"/>
      <c r="Q271" s="135"/>
      <c r="R271" s="64">
        <f t="shared" si="241"/>
        <v>1</v>
      </c>
      <c r="S271" s="820"/>
      <c r="T271" s="833"/>
      <c r="U271" s="820"/>
      <c r="V271" s="833"/>
      <c r="W271" s="820"/>
      <c r="X271" s="833"/>
      <c r="Y271" s="339"/>
      <c r="Z271" s="787"/>
      <c r="AA271" s="788"/>
      <c r="AB271" s="787"/>
      <c r="AC271" s="788"/>
      <c r="AD271" s="787"/>
      <c r="AE271" s="788"/>
      <c r="AF271" s="330"/>
      <c r="AG271" s="812"/>
      <c r="AH271" s="813"/>
      <c r="AI271" s="812"/>
      <c r="AJ271" s="813"/>
      <c r="AK271" s="812"/>
      <c r="AL271" s="813"/>
      <c r="AM271" s="331"/>
      <c r="AN271" s="937"/>
      <c r="AO271" s="938"/>
      <c r="AP271" s="937"/>
      <c r="AQ271" s="938"/>
      <c r="AR271" s="937"/>
      <c r="AS271" s="938"/>
      <c r="AT271" s="334"/>
      <c r="AU271" s="893">
        <f t="shared" si="247"/>
        <v>0</v>
      </c>
      <c r="AV271" s="894"/>
      <c r="AW271" s="893">
        <f t="shared" si="248"/>
        <v>0</v>
      </c>
      <c r="AX271" s="894"/>
      <c r="AY271" s="893">
        <f t="shared" si="242"/>
        <v>0</v>
      </c>
      <c r="AZ271" s="894"/>
      <c r="BA271" s="292">
        <f t="shared" si="249"/>
        <v>0</v>
      </c>
      <c r="BB271" s="939"/>
      <c r="BC271" s="940"/>
      <c r="BD271" s="939"/>
      <c r="BE271" s="940"/>
      <c r="BF271" s="939"/>
      <c r="BG271" s="940"/>
      <c r="BH271" s="336"/>
      <c r="BI271" s="311">
        <f t="shared" si="243"/>
        <v>0</v>
      </c>
      <c r="BJ271" s="311">
        <f t="shared" si="244"/>
        <v>0</v>
      </c>
      <c r="BK271" s="311">
        <f t="shared" si="245"/>
        <v>0</v>
      </c>
      <c r="BL271" s="301">
        <f t="shared" si="246"/>
        <v>0</v>
      </c>
    </row>
    <row r="272" spans="1:64" s="50" customFormat="1" ht="15" customHeight="1">
      <c r="A272" s="72"/>
      <c r="B272" s="72"/>
      <c r="C272" s="71" t="s">
        <v>54</v>
      </c>
      <c r="D272" s="667"/>
      <c r="E272" s="66"/>
      <c r="F272" s="66"/>
      <c r="G272" s="66"/>
      <c r="H272" s="66"/>
      <c r="I272" s="66"/>
      <c r="J272" s="66"/>
      <c r="K272" s="66"/>
      <c r="L272" s="66"/>
      <c r="M272" s="66"/>
      <c r="N272" s="66"/>
      <c r="O272" s="597"/>
      <c r="P272" s="66"/>
      <c r="Q272" s="135"/>
      <c r="R272" s="64">
        <f t="shared" si="241"/>
        <v>1.1000000000000001</v>
      </c>
      <c r="S272" s="820"/>
      <c r="T272" s="833"/>
      <c r="U272" s="820"/>
      <c r="V272" s="833"/>
      <c r="W272" s="820"/>
      <c r="X272" s="833"/>
      <c r="Y272" s="339"/>
      <c r="Z272" s="787"/>
      <c r="AA272" s="788"/>
      <c r="AB272" s="787"/>
      <c r="AC272" s="788"/>
      <c r="AD272" s="787"/>
      <c r="AE272" s="788"/>
      <c r="AF272" s="330"/>
      <c r="AG272" s="812"/>
      <c r="AH272" s="813"/>
      <c r="AI272" s="812"/>
      <c r="AJ272" s="813"/>
      <c r="AK272" s="812"/>
      <c r="AL272" s="813"/>
      <c r="AM272" s="331"/>
      <c r="AN272" s="937"/>
      <c r="AO272" s="938"/>
      <c r="AP272" s="937"/>
      <c r="AQ272" s="938"/>
      <c r="AR272" s="937"/>
      <c r="AS272" s="938"/>
      <c r="AT272" s="334"/>
      <c r="AU272" s="893">
        <f t="shared" si="247"/>
        <v>0</v>
      </c>
      <c r="AV272" s="894"/>
      <c r="AW272" s="893">
        <f t="shared" si="248"/>
        <v>0</v>
      </c>
      <c r="AX272" s="894"/>
      <c r="AY272" s="893">
        <f t="shared" si="242"/>
        <v>0</v>
      </c>
      <c r="AZ272" s="894"/>
      <c r="BA272" s="292">
        <f t="shared" si="249"/>
        <v>0</v>
      </c>
      <c r="BB272" s="939"/>
      <c r="BC272" s="940"/>
      <c r="BD272" s="939"/>
      <c r="BE272" s="940"/>
      <c r="BF272" s="939"/>
      <c r="BG272" s="940"/>
      <c r="BH272" s="336"/>
      <c r="BI272" s="311">
        <f t="shared" si="243"/>
        <v>0</v>
      </c>
      <c r="BJ272" s="311">
        <f t="shared" si="244"/>
        <v>0</v>
      </c>
      <c r="BK272" s="311">
        <f t="shared" si="245"/>
        <v>0</v>
      </c>
      <c r="BL272" s="301">
        <f t="shared" si="246"/>
        <v>0</v>
      </c>
    </row>
    <row r="273" spans="1:64" s="50" customFormat="1" ht="15" customHeight="1">
      <c r="A273" s="72"/>
      <c r="B273" s="72"/>
      <c r="C273" s="71" t="s">
        <v>350</v>
      </c>
      <c r="D273" s="667" t="s">
        <v>373</v>
      </c>
      <c r="E273" s="66"/>
      <c r="F273" s="66"/>
      <c r="G273" s="66"/>
      <c r="H273" s="66"/>
      <c r="I273" s="66"/>
      <c r="J273" s="66"/>
      <c r="K273" s="66"/>
      <c r="L273" s="66"/>
      <c r="M273" s="66"/>
      <c r="N273" s="66"/>
      <c r="O273" s="597"/>
      <c r="P273" s="66"/>
      <c r="Q273" s="135"/>
      <c r="R273" s="64">
        <f t="shared" si="241"/>
        <v>1.1000000000000001</v>
      </c>
      <c r="S273" s="820"/>
      <c r="T273" s="833"/>
      <c r="U273" s="820"/>
      <c r="V273" s="833"/>
      <c r="W273" s="820"/>
      <c r="X273" s="833"/>
      <c r="Y273" s="339"/>
      <c r="Z273" s="787"/>
      <c r="AA273" s="788"/>
      <c r="AB273" s="787"/>
      <c r="AC273" s="788"/>
      <c r="AD273" s="787"/>
      <c r="AE273" s="788"/>
      <c r="AF273" s="330"/>
      <c r="AG273" s="812"/>
      <c r="AH273" s="813"/>
      <c r="AI273" s="812"/>
      <c r="AJ273" s="813"/>
      <c r="AK273" s="812"/>
      <c r="AL273" s="813"/>
      <c r="AM273" s="331"/>
      <c r="AN273" s="937"/>
      <c r="AO273" s="938"/>
      <c r="AP273" s="937"/>
      <c r="AQ273" s="938"/>
      <c r="AR273" s="937"/>
      <c r="AS273" s="938"/>
      <c r="AT273" s="334"/>
      <c r="AU273" s="893">
        <f t="shared" si="247"/>
        <v>0</v>
      </c>
      <c r="AV273" s="894"/>
      <c r="AW273" s="893">
        <f t="shared" si="248"/>
        <v>0</v>
      </c>
      <c r="AX273" s="894"/>
      <c r="AY273" s="893">
        <f t="shared" si="242"/>
        <v>0</v>
      </c>
      <c r="AZ273" s="894"/>
      <c r="BA273" s="292">
        <f t="shared" si="249"/>
        <v>0</v>
      </c>
      <c r="BB273" s="939"/>
      <c r="BC273" s="940"/>
      <c r="BD273" s="939"/>
      <c r="BE273" s="940"/>
      <c r="BF273" s="939"/>
      <c r="BG273" s="940"/>
      <c r="BH273" s="336"/>
      <c r="BI273" s="311">
        <f t="shared" si="243"/>
        <v>0</v>
      </c>
      <c r="BJ273" s="311">
        <f t="shared" si="244"/>
        <v>0</v>
      </c>
      <c r="BK273" s="311">
        <f t="shared" si="245"/>
        <v>0</v>
      </c>
      <c r="BL273" s="301">
        <f t="shared" si="246"/>
        <v>0</v>
      </c>
    </row>
    <row r="274" spans="1:64" s="50" customFormat="1" ht="15" customHeight="1">
      <c r="A274" s="72"/>
      <c r="B274" s="72"/>
      <c r="C274" s="71" t="s">
        <v>262</v>
      </c>
      <c r="D274" s="667"/>
      <c r="E274" s="66"/>
      <c r="F274" s="66"/>
      <c r="G274" s="66"/>
      <c r="H274" s="66"/>
      <c r="I274" s="66"/>
      <c r="J274" s="66"/>
      <c r="K274" s="66"/>
      <c r="L274" s="66"/>
      <c r="M274" s="66"/>
      <c r="N274" s="66"/>
      <c r="O274" s="597"/>
      <c r="P274" s="66"/>
      <c r="Q274" s="135"/>
      <c r="R274" s="64">
        <f t="shared" si="241"/>
        <v>1</v>
      </c>
      <c r="S274" s="820"/>
      <c r="T274" s="833"/>
      <c r="U274" s="820"/>
      <c r="V274" s="833"/>
      <c r="W274" s="820"/>
      <c r="X274" s="833"/>
      <c r="Y274" s="339"/>
      <c r="Z274" s="787"/>
      <c r="AA274" s="788"/>
      <c r="AB274" s="787"/>
      <c r="AC274" s="788"/>
      <c r="AD274" s="787"/>
      <c r="AE274" s="788"/>
      <c r="AF274" s="330"/>
      <c r="AG274" s="812"/>
      <c r="AH274" s="813"/>
      <c r="AI274" s="812"/>
      <c r="AJ274" s="813"/>
      <c r="AK274" s="812"/>
      <c r="AL274" s="813"/>
      <c r="AM274" s="331"/>
      <c r="AN274" s="937"/>
      <c r="AO274" s="938"/>
      <c r="AP274" s="937"/>
      <c r="AQ274" s="938"/>
      <c r="AR274" s="937"/>
      <c r="AS274" s="938"/>
      <c r="AT274" s="334"/>
      <c r="AU274" s="893">
        <f t="shared" si="247"/>
        <v>0</v>
      </c>
      <c r="AV274" s="894"/>
      <c r="AW274" s="893">
        <f t="shared" si="248"/>
        <v>0</v>
      </c>
      <c r="AX274" s="894"/>
      <c r="AY274" s="893">
        <f t="shared" si="242"/>
        <v>0</v>
      </c>
      <c r="AZ274" s="894"/>
      <c r="BA274" s="292">
        <f t="shared" si="249"/>
        <v>0</v>
      </c>
      <c r="BB274" s="939"/>
      <c r="BC274" s="940"/>
      <c r="BD274" s="939"/>
      <c r="BE274" s="940"/>
      <c r="BF274" s="939"/>
      <c r="BG274" s="940"/>
      <c r="BH274" s="336"/>
      <c r="BI274" s="311">
        <f t="shared" si="243"/>
        <v>0</v>
      </c>
      <c r="BJ274" s="311">
        <f t="shared" si="244"/>
        <v>0</v>
      </c>
      <c r="BK274" s="311">
        <f t="shared" si="245"/>
        <v>0</v>
      </c>
      <c r="BL274" s="301">
        <f t="shared" si="246"/>
        <v>0</v>
      </c>
    </row>
    <row r="275" spans="1:64" s="50" customFormat="1" ht="15" customHeight="1">
      <c r="A275" s="72"/>
      <c r="B275" s="72"/>
      <c r="C275" s="71" t="s">
        <v>28</v>
      </c>
      <c r="D275" s="667"/>
      <c r="E275" s="66"/>
      <c r="F275" s="66"/>
      <c r="G275" s="66"/>
      <c r="H275" s="66"/>
      <c r="I275" s="66"/>
      <c r="J275" s="66"/>
      <c r="K275" s="66"/>
      <c r="L275" s="66"/>
      <c r="M275" s="66"/>
      <c r="N275" s="66"/>
      <c r="O275" s="597"/>
      <c r="P275" s="66"/>
      <c r="Q275" s="135"/>
      <c r="R275" s="64">
        <f t="shared" si="241"/>
        <v>1</v>
      </c>
      <c r="S275" s="820"/>
      <c r="T275" s="833"/>
      <c r="U275" s="820"/>
      <c r="V275" s="833"/>
      <c r="W275" s="820"/>
      <c r="X275" s="833"/>
      <c r="Y275" s="339"/>
      <c r="Z275" s="787"/>
      <c r="AA275" s="788"/>
      <c r="AB275" s="787"/>
      <c r="AC275" s="788"/>
      <c r="AD275" s="787"/>
      <c r="AE275" s="788"/>
      <c r="AF275" s="330"/>
      <c r="AG275" s="812"/>
      <c r="AH275" s="813"/>
      <c r="AI275" s="812"/>
      <c r="AJ275" s="813"/>
      <c r="AK275" s="812"/>
      <c r="AL275" s="813"/>
      <c r="AM275" s="331"/>
      <c r="AN275" s="937"/>
      <c r="AO275" s="938"/>
      <c r="AP275" s="937"/>
      <c r="AQ275" s="938"/>
      <c r="AR275" s="937"/>
      <c r="AS275" s="938"/>
      <c r="AT275" s="334"/>
      <c r="AU275" s="893">
        <f t="shared" si="247"/>
        <v>0</v>
      </c>
      <c r="AV275" s="894"/>
      <c r="AW275" s="893">
        <f t="shared" si="248"/>
        <v>0</v>
      </c>
      <c r="AX275" s="894"/>
      <c r="AY275" s="893">
        <f t="shared" si="242"/>
        <v>0</v>
      </c>
      <c r="AZ275" s="894"/>
      <c r="BA275" s="292">
        <f t="shared" si="249"/>
        <v>0</v>
      </c>
      <c r="BB275" s="939"/>
      <c r="BC275" s="940"/>
      <c r="BD275" s="939"/>
      <c r="BE275" s="940"/>
      <c r="BF275" s="939"/>
      <c r="BG275" s="940"/>
      <c r="BH275" s="336"/>
      <c r="BI275" s="311">
        <f t="shared" si="243"/>
        <v>0</v>
      </c>
      <c r="BJ275" s="311">
        <f t="shared" si="244"/>
        <v>0</v>
      </c>
      <c r="BK275" s="311">
        <f t="shared" si="245"/>
        <v>0</v>
      </c>
      <c r="BL275" s="301">
        <f t="shared" si="246"/>
        <v>0</v>
      </c>
    </row>
    <row r="276" spans="1:64" s="50" customFormat="1" ht="15" customHeight="1">
      <c r="A276" s="72"/>
      <c r="B276" s="72"/>
      <c r="C276" s="71" t="s">
        <v>54</v>
      </c>
      <c r="D276" s="667"/>
      <c r="E276" s="66"/>
      <c r="F276" s="66"/>
      <c r="G276" s="66"/>
      <c r="H276" s="66"/>
      <c r="I276" s="66"/>
      <c r="J276" s="66"/>
      <c r="K276" s="66"/>
      <c r="L276" s="66"/>
      <c r="M276" s="66"/>
      <c r="N276" s="66"/>
      <c r="O276" s="597"/>
      <c r="P276" s="66"/>
      <c r="Q276" s="135"/>
      <c r="R276" s="64">
        <f t="shared" si="241"/>
        <v>1.1000000000000001</v>
      </c>
      <c r="S276" s="820"/>
      <c r="T276" s="833"/>
      <c r="U276" s="820"/>
      <c r="V276" s="833"/>
      <c r="W276" s="820"/>
      <c r="X276" s="833"/>
      <c r="Y276" s="339"/>
      <c r="Z276" s="787"/>
      <c r="AA276" s="788"/>
      <c r="AB276" s="787"/>
      <c r="AC276" s="788"/>
      <c r="AD276" s="787"/>
      <c r="AE276" s="788"/>
      <c r="AF276" s="330"/>
      <c r="AG276" s="812"/>
      <c r="AH276" s="813"/>
      <c r="AI276" s="812"/>
      <c r="AJ276" s="813"/>
      <c r="AK276" s="812"/>
      <c r="AL276" s="813"/>
      <c r="AM276" s="331"/>
      <c r="AN276" s="937"/>
      <c r="AO276" s="938"/>
      <c r="AP276" s="937"/>
      <c r="AQ276" s="938"/>
      <c r="AR276" s="937"/>
      <c r="AS276" s="938"/>
      <c r="AT276" s="334"/>
      <c r="AU276" s="893">
        <f t="shared" si="247"/>
        <v>0</v>
      </c>
      <c r="AV276" s="894"/>
      <c r="AW276" s="893">
        <f t="shared" si="248"/>
        <v>0</v>
      </c>
      <c r="AX276" s="894"/>
      <c r="AY276" s="893">
        <f t="shared" si="242"/>
        <v>0</v>
      </c>
      <c r="AZ276" s="894"/>
      <c r="BA276" s="292">
        <f t="shared" si="249"/>
        <v>0</v>
      </c>
      <c r="BB276" s="939"/>
      <c r="BC276" s="940"/>
      <c r="BD276" s="939"/>
      <c r="BE276" s="940"/>
      <c r="BF276" s="939"/>
      <c r="BG276" s="940"/>
      <c r="BH276" s="336"/>
      <c r="BI276" s="311">
        <f t="shared" si="243"/>
        <v>0</v>
      </c>
      <c r="BJ276" s="311">
        <f t="shared" si="244"/>
        <v>0</v>
      </c>
      <c r="BK276" s="311">
        <f t="shared" si="245"/>
        <v>0</v>
      </c>
      <c r="BL276" s="301">
        <f t="shared" si="246"/>
        <v>0</v>
      </c>
    </row>
    <row r="277" spans="1:64" s="50" customFormat="1" ht="15" customHeight="1">
      <c r="A277" s="72"/>
      <c r="B277" s="72"/>
      <c r="C277" s="71" t="s">
        <v>350</v>
      </c>
      <c r="D277" s="667" t="s">
        <v>373</v>
      </c>
      <c r="E277" s="66"/>
      <c r="F277" s="66"/>
      <c r="G277" s="66"/>
      <c r="H277" s="66"/>
      <c r="I277" s="66"/>
      <c r="J277" s="66"/>
      <c r="K277" s="66"/>
      <c r="L277" s="66"/>
      <c r="M277" s="66"/>
      <c r="N277" s="66"/>
      <c r="O277" s="597"/>
      <c r="P277" s="66"/>
      <c r="Q277" s="135"/>
      <c r="R277" s="64">
        <f t="shared" si="241"/>
        <v>1.1000000000000001</v>
      </c>
      <c r="S277" s="820"/>
      <c r="T277" s="833"/>
      <c r="U277" s="820"/>
      <c r="V277" s="833"/>
      <c r="W277" s="820"/>
      <c r="X277" s="833"/>
      <c r="Y277" s="339"/>
      <c r="Z277" s="787"/>
      <c r="AA277" s="788"/>
      <c r="AB277" s="787"/>
      <c r="AC277" s="788"/>
      <c r="AD277" s="787"/>
      <c r="AE277" s="788"/>
      <c r="AF277" s="330"/>
      <c r="AG277" s="812"/>
      <c r="AH277" s="813"/>
      <c r="AI277" s="812"/>
      <c r="AJ277" s="813"/>
      <c r="AK277" s="812"/>
      <c r="AL277" s="813"/>
      <c r="AM277" s="331"/>
      <c r="AN277" s="937"/>
      <c r="AO277" s="938"/>
      <c r="AP277" s="937"/>
      <c r="AQ277" s="938"/>
      <c r="AR277" s="937"/>
      <c r="AS277" s="938"/>
      <c r="AT277" s="334"/>
      <c r="AU277" s="893">
        <f t="shared" si="247"/>
        <v>0</v>
      </c>
      <c r="AV277" s="894"/>
      <c r="AW277" s="893">
        <f t="shared" si="248"/>
        <v>0</v>
      </c>
      <c r="AX277" s="894"/>
      <c r="AY277" s="893">
        <f t="shared" si="242"/>
        <v>0</v>
      </c>
      <c r="AZ277" s="894"/>
      <c r="BA277" s="292">
        <f t="shared" si="249"/>
        <v>0</v>
      </c>
      <c r="BB277" s="939"/>
      <c r="BC277" s="940"/>
      <c r="BD277" s="939"/>
      <c r="BE277" s="940"/>
      <c r="BF277" s="939"/>
      <c r="BG277" s="940"/>
      <c r="BH277" s="336"/>
      <c r="BI277" s="311">
        <f t="shared" si="243"/>
        <v>0</v>
      </c>
      <c r="BJ277" s="311">
        <f t="shared" si="244"/>
        <v>0</v>
      </c>
      <c r="BK277" s="311">
        <f t="shared" si="245"/>
        <v>0</v>
      </c>
      <c r="BL277" s="301">
        <f t="shared" si="246"/>
        <v>0</v>
      </c>
    </row>
    <row r="278" spans="1:64" s="50" customFormat="1" ht="15" customHeight="1">
      <c r="A278" s="72"/>
      <c r="B278" s="72"/>
      <c r="C278" s="71" t="s">
        <v>262</v>
      </c>
      <c r="D278" s="667"/>
      <c r="E278" s="66"/>
      <c r="F278" s="66"/>
      <c r="G278" s="66"/>
      <c r="H278" s="66"/>
      <c r="I278" s="66"/>
      <c r="J278" s="66"/>
      <c r="K278" s="66"/>
      <c r="L278" s="66"/>
      <c r="M278" s="66"/>
      <c r="N278" s="66"/>
      <c r="O278" s="597"/>
      <c r="P278" s="66"/>
      <c r="Q278" s="135"/>
      <c r="R278" s="64">
        <f t="shared" si="241"/>
        <v>1</v>
      </c>
      <c r="S278" s="820"/>
      <c r="T278" s="833"/>
      <c r="U278" s="820"/>
      <c r="V278" s="833"/>
      <c r="W278" s="820"/>
      <c r="X278" s="833"/>
      <c r="Y278" s="339"/>
      <c r="Z278" s="787"/>
      <c r="AA278" s="788"/>
      <c r="AB278" s="787"/>
      <c r="AC278" s="788"/>
      <c r="AD278" s="787"/>
      <c r="AE278" s="788"/>
      <c r="AF278" s="330"/>
      <c r="AG278" s="812"/>
      <c r="AH278" s="813"/>
      <c r="AI278" s="812"/>
      <c r="AJ278" s="813"/>
      <c r="AK278" s="812"/>
      <c r="AL278" s="813"/>
      <c r="AM278" s="331"/>
      <c r="AN278" s="937"/>
      <c r="AO278" s="938"/>
      <c r="AP278" s="937"/>
      <c r="AQ278" s="938"/>
      <c r="AR278" s="937"/>
      <c r="AS278" s="938"/>
      <c r="AT278" s="334"/>
      <c r="AU278" s="893">
        <f t="shared" si="247"/>
        <v>0</v>
      </c>
      <c r="AV278" s="894"/>
      <c r="AW278" s="893">
        <f t="shared" si="248"/>
        <v>0</v>
      </c>
      <c r="AX278" s="894"/>
      <c r="AY278" s="893">
        <f t="shared" si="242"/>
        <v>0</v>
      </c>
      <c r="AZ278" s="894"/>
      <c r="BA278" s="292">
        <f t="shared" si="249"/>
        <v>0</v>
      </c>
      <c r="BB278" s="939"/>
      <c r="BC278" s="940"/>
      <c r="BD278" s="939"/>
      <c r="BE278" s="940"/>
      <c r="BF278" s="939"/>
      <c r="BG278" s="940"/>
      <c r="BH278" s="336"/>
      <c r="BI278" s="311">
        <f t="shared" si="243"/>
        <v>0</v>
      </c>
      <c r="BJ278" s="311">
        <f t="shared" si="244"/>
        <v>0</v>
      </c>
      <c r="BK278" s="311">
        <f t="shared" si="245"/>
        <v>0</v>
      </c>
      <c r="BL278" s="301">
        <f t="shared" si="246"/>
        <v>0</v>
      </c>
    </row>
    <row r="279" spans="1:64" s="50" customFormat="1" ht="15" customHeight="1">
      <c r="A279" s="72"/>
      <c r="B279" s="72"/>
      <c r="C279" s="71" t="s">
        <v>28</v>
      </c>
      <c r="D279" s="667"/>
      <c r="E279" s="66"/>
      <c r="F279" s="66"/>
      <c r="G279" s="66"/>
      <c r="H279" s="66"/>
      <c r="I279" s="66"/>
      <c r="J279" s="66"/>
      <c r="K279" s="66"/>
      <c r="L279" s="66"/>
      <c r="M279" s="66"/>
      <c r="N279" s="66"/>
      <c r="O279" s="597"/>
      <c r="P279" s="66"/>
      <c r="Q279" s="135"/>
      <c r="R279" s="64">
        <f t="shared" si="241"/>
        <v>1</v>
      </c>
      <c r="S279" s="820"/>
      <c r="T279" s="833"/>
      <c r="U279" s="820"/>
      <c r="V279" s="833"/>
      <c r="W279" s="820"/>
      <c r="X279" s="833"/>
      <c r="Y279" s="339"/>
      <c r="Z279" s="787"/>
      <c r="AA279" s="788"/>
      <c r="AB279" s="787"/>
      <c r="AC279" s="788"/>
      <c r="AD279" s="787"/>
      <c r="AE279" s="788"/>
      <c r="AF279" s="330"/>
      <c r="AG279" s="812"/>
      <c r="AH279" s="813"/>
      <c r="AI279" s="812"/>
      <c r="AJ279" s="813"/>
      <c r="AK279" s="812"/>
      <c r="AL279" s="813"/>
      <c r="AM279" s="331"/>
      <c r="AN279" s="937"/>
      <c r="AO279" s="938"/>
      <c r="AP279" s="937"/>
      <c r="AQ279" s="938"/>
      <c r="AR279" s="937"/>
      <c r="AS279" s="938"/>
      <c r="AT279" s="334"/>
      <c r="AU279" s="893">
        <f t="shared" si="247"/>
        <v>0</v>
      </c>
      <c r="AV279" s="894"/>
      <c r="AW279" s="893">
        <f t="shared" si="248"/>
        <v>0</v>
      </c>
      <c r="AX279" s="894"/>
      <c r="AY279" s="893">
        <f t="shared" si="242"/>
        <v>0</v>
      </c>
      <c r="AZ279" s="894"/>
      <c r="BA279" s="292">
        <f t="shared" si="249"/>
        <v>0</v>
      </c>
      <c r="BB279" s="939"/>
      <c r="BC279" s="940"/>
      <c r="BD279" s="939"/>
      <c r="BE279" s="940"/>
      <c r="BF279" s="939"/>
      <c r="BG279" s="940"/>
      <c r="BH279" s="336"/>
      <c r="BI279" s="311">
        <f t="shared" si="243"/>
        <v>0</v>
      </c>
      <c r="BJ279" s="311">
        <f t="shared" si="244"/>
        <v>0</v>
      </c>
      <c r="BK279" s="311">
        <f t="shared" si="245"/>
        <v>0</v>
      </c>
      <c r="BL279" s="301">
        <f t="shared" si="246"/>
        <v>0</v>
      </c>
    </row>
    <row r="280" spans="1:64" s="50" customFormat="1" ht="15" customHeight="1">
      <c r="A280" s="72"/>
      <c r="B280" s="72"/>
      <c r="C280" s="71" t="s">
        <v>54</v>
      </c>
      <c r="D280" s="667"/>
      <c r="E280" s="66"/>
      <c r="F280" s="66"/>
      <c r="G280" s="66"/>
      <c r="H280" s="66"/>
      <c r="I280" s="66"/>
      <c r="J280" s="66"/>
      <c r="K280" s="66"/>
      <c r="L280" s="66"/>
      <c r="M280" s="66"/>
      <c r="N280" s="66"/>
      <c r="O280" s="597"/>
      <c r="P280" s="66"/>
      <c r="Q280" s="135"/>
      <c r="R280" s="64">
        <f t="shared" si="241"/>
        <v>1.1000000000000001</v>
      </c>
      <c r="S280" s="820"/>
      <c r="T280" s="833"/>
      <c r="U280" s="820"/>
      <c r="V280" s="833"/>
      <c r="W280" s="820"/>
      <c r="X280" s="833"/>
      <c r="Y280" s="339"/>
      <c r="Z280" s="787"/>
      <c r="AA280" s="788"/>
      <c r="AB280" s="787"/>
      <c r="AC280" s="788"/>
      <c r="AD280" s="787"/>
      <c r="AE280" s="788"/>
      <c r="AF280" s="330"/>
      <c r="AG280" s="812"/>
      <c r="AH280" s="813"/>
      <c r="AI280" s="812"/>
      <c r="AJ280" s="813"/>
      <c r="AK280" s="812"/>
      <c r="AL280" s="813"/>
      <c r="AM280" s="331"/>
      <c r="AN280" s="937"/>
      <c r="AO280" s="938"/>
      <c r="AP280" s="937"/>
      <c r="AQ280" s="938"/>
      <c r="AR280" s="937"/>
      <c r="AS280" s="938"/>
      <c r="AT280" s="334"/>
      <c r="AU280" s="893">
        <f t="shared" si="247"/>
        <v>0</v>
      </c>
      <c r="AV280" s="894"/>
      <c r="AW280" s="893">
        <f t="shared" si="248"/>
        <v>0</v>
      </c>
      <c r="AX280" s="894"/>
      <c r="AY280" s="893">
        <f t="shared" si="242"/>
        <v>0</v>
      </c>
      <c r="AZ280" s="894"/>
      <c r="BA280" s="292">
        <f t="shared" si="249"/>
        <v>0</v>
      </c>
      <c r="BB280" s="939"/>
      <c r="BC280" s="940"/>
      <c r="BD280" s="939"/>
      <c r="BE280" s="940"/>
      <c r="BF280" s="939"/>
      <c r="BG280" s="940"/>
      <c r="BH280" s="336"/>
      <c r="BI280" s="311">
        <f t="shared" si="243"/>
        <v>0</v>
      </c>
      <c r="BJ280" s="311">
        <f t="shared" si="244"/>
        <v>0</v>
      </c>
      <c r="BK280" s="311">
        <f t="shared" si="245"/>
        <v>0</v>
      </c>
      <c r="BL280" s="301">
        <f t="shared" si="246"/>
        <v>0</v>
      </c>
    </row>
    <row r="281" spans="1:64" s="50" customFormat="1" ht="15" customHeight="1">
      <c r="A281" s="72"/>
      <c r="B281" s="72"/>
      <c r="C281" s="133"/>
      <c r="D281" s="47"/>
      <c r="E281" s="82"/>
      <c r="F281" s="82"/>
      <c r="G281" s="82"/>
      <c r="H281" s="82"/>
      <c r="I281" s="82"/>
      <c r="J281" s="82"/>
      <c r="K281" s="82"/>
      <c r="L281" s="82"/>
      <c r="M281" s="82"/>
      <c r="N281" s="82"/>
      <c r="O281" s="627" t="s">
        <v>184</v>
      </c>
      <c r="P281" s="628"/>
      <c r="Q281" s="628"/>
      <c r="R281" s="629"/>
      <c r="S281" s="596"/>
      <c r="T281" s="595"/>
      <c r="U281" s="596"/>
      <c r="V281" s="595"/>
      <c r="W281" s="596"/>
      <c r="X281" s="595"/>
      <c r="Y281" s="119"/>
      <c r="Z281" s="596"/>
      <c r="AA281" s="595"/>
      <c r="AB281" s="596"/>
      <c r="AC281" s="595"/>
      <c r="AD281" s="596"/>
      <c r="AE281" s="595"/>
      <c r="AF281" s="119"/>
      <c r="AG281" s="596"/>
      <c r="AH281" s="836"/>
      <c r="AI281" s="596"/>
      <c r="AJ281" s="836"/>
      <c r="AK281" s="596"/>
      <c r="AL281" s="836"/>
      <c r="AM281" s="119"/>
      <c r="AN281" s="596"/>
      <c r="AO281" s="595"/>
      <c r="AP281" s="596"/>
      <c r="AQ281" s="595"/>
      <c r="AR281" s="596"/>
      <c r="AS281" s="595"/>
      <c r="AT281" s="119"/>
      <c r="AU281" s="596">
        <f>SUM(AU261:AU280)</f>
        <v>0</v>
      </c>
      <c r="AV281" s="595"/>
      <c r="AW281" s="596">
        <f>SUM(AW261:AW280)</f>
        <v>0</v>
      </c>
      <c r="AX281" s="595"/>
      <c r="AY281" s="596">
        <f>SUM(AY261:AY280)</f>
        <v>0</v>
      </c>
      <c r="AZ281" s="595"/>
      <c r="BA281" s="119">
        <f>SUM(AU281:AZ281)</f>
        <v>0</v>
      </c>
      <c r="BB281" s="596"/>
      <c r="BC281" s="595"/>
      <c r="BD281" s="596"/>
      <c r="BE281" s="595"/>
      <c r="BF281" s="596"/>
      <c r="BG281" s="595"/>
      <c r="BH281" s="119"/>
      <c r="BI281" s="312">
        <f>SUM(BI261:BI280)</f>
        <v>0</v>
      </c>
      <c r="BJ281" s="312">
        <f>SUM(BJ261:BJ280)</f>
        <v>0</v>
      </c>
      <c r="BK281" s="312">
        <f>SUM(BK261:BK280)</f>
        <v>0</v>
      </c>
      <c r="BL281" s="312">
        <f t="shared" si="246"/>
        <v>0</v>
      </c>
    </row>
    <row r="282" spans="1:64" s="50" customFormat="1" ht="15.75">
      <c r="A282" s="72"/>
      <c r="B282" s="72"/>
      <c r="C282" s="133"/>
      <c r="D282" s="47"/>
      <c r="E282" s="635" t="s">
        <v>461</v>
      </c>
      <c r="F282" s="635"/>
      <c r="G282" s="635"/>
      <c r="H282" s="635"/>
      <c r="I282" s="635"/>
      <c r="J282" s="635"/>
      <c r="K282" s="635"/>
      <c r="L282" s="635"/>
      <c r="M282" s="635"/>
      <c r="N282" s="635"/>
      <c r="O282" s="47"/>
      <c r="P282" s="47"/>
      <c r="Q282" s="337"/>
      <c r="R282" s="161"/>
      <c r="S282" s="162"/>
      <c r="T282" s="163"/>
      <c r="U282" s="162"/>
      <c r="V282" s="163"/>
      <c r="W282" s="162"/>
      <c r="X282" s="163"/>
      <c r="Y282" s="164"/>
      <c r="Z282" s="162"/>
      <c r="AA282" s="163"/>
      <c r="AB282" s="162"/>
      <c r="AC282" s="163"/>
      <c r="AD282" s="162"/>
      <c r="AE282" s="163"/>
      <c r="AF282" s="164"/>
      <c r="AG282" s="162"/>
      <c r="AH282" s="163"/>
      <c r="AI282" s="162"/>
      <c r="AJ282" s="163"/>
      <c r="AK282" s="162"/>
      <c r="AL282" s="163"/>
      <c r="AM282" s="164"/>
      <c r="AN282" s="162"/>
      <c r="AO282" s="163"/>
      <c r="AP282" s="162"/>
      <c r="AQ282" s="163"/>
      <c r="AR282" s="162"/>
      <c r="AS282" s="163"/>
      <c r="AT282" s="164"/>
      <c r="AU282" s="162"/>
      <c r="AV282" s="163"/>
      <c r="AW282" s="162"/>
      <c r="AX282" s="163"/>
      <c r="AY282" s="162"/>
      <c r="AZ282" s="163"/>
      <c r="BA282" s="164"/>
      <c r="BB282" s="162"/>
      <c r="BC282" s="163"/>
      <c r="BD282" s="162"/>
      <c r="BE282" s="163"/>
      <c r="BF282" s="162"/>
      <c r="BG282" s="163"/>
      <c r="BH282" s="164"/>
      <c r="BI282" s="338"/>
      <c r="BJ282" s="338"/>
      <c r="BK282" s="338"/>
      <c r="BL282" s="314"/>
    </row>
    <row r="283" spans="1:64" s="50" customFormat="1" ht="36" customHeight="1">
      <c r="A283" s="72"/>
      <c r="B283" s="72"/>
      <c r="C283" s="120" t="s">
        <v>77</v>
      </c>
      <c r="D283" s="73" t="s">
        <v>182</v>
      </c>
      <c r="E283" s="465" t="str">
        <f>AU9</f>
        <v>Year 1</v>
      </c>
      <c r="F283" s="465" t="str">
        <f>AW9</f>
        <v>Year 2</v>
      </c>
      <c r="G283" s="465" t="str">
        <f>AY9</f>
        <v>Year 3</v>
      </c>
      <c r="H283" s="465"/>
      <c r="I283" s="465"/>
      <c r="J283" s="77"/>
      <c r="K283" s="77"/>
      <c r="L283" s="77"/>
      <c r="M283" s="77"/>
      <c r="N283" s="77"/>
      <c r="O283" s="75" t="s">
        <v>371</v>
      </c>
      <c r="P283" s="75" t="s">
        <v>372</v>
      </c>
      <c r="Q283" s="75" t="s">
        <v>76</v>
      </c>
      <c r="R283" s="75" t="s">
        <v>352</v>
      </c>
      <c r="S283" s="159"/>
      <c r="T283" s="128"/>
      <c r="U283" s="159"/>
      <c r="V283" s="128"/>
      <c r="W283" s="159"/>
      <c r="X283" s="128"/>
      <c r="Y283" s="129"/>
      <c r="Z283" s="159"/>
      <c r="AA283" s="128"/>
      <c r="AB283" s="159"/>
      <c r="AC283" s="128"/>
      <c r="AD283" s="159"/>
      <c r="AE283" s="128"/>
      <c r="AF283" s="129"/>
      <c r="AG283" s="159"/>
      <c r="AH283" s="128"/>
      <c r="AI283" s="159"/>
      <c r="AJ283" s="128"/>
      <c r="AK283" s="159"/>
      <c r="AL283" s="128"/>
      <c r="AM283" s="129"/>
      <c r="AN283" s="159"/>
      <c r="AO283" s="128"/>
      <c r="AP283" s="159"/>
      <c r="AQ283" s="128"/>
      <c r="AR283" s="159"/>
      <c r="AS283" s="128"/>
      <c r="AT283" s="129"/>
      <c r="AU283" s="159"/>
      <c r="AV283" s="128"/>
      <c r="AW283" s="159"/>
      <c r="AX283" s="128"/>
      <c r="AY283" s="159"/>
      <c r="AZ283" s="128"/>
      <c r="BA283" s="129"/>
      <c r="BB283" s="159"/>
      <c r="BC283" s="128"/>
      <c r="BD283" s="159"/>
      <c r="BE283" s="128"/>
      <c r="BF283" s="159"/>
      <c r="BG283" s="128"/>
      <c r="BH283" s="129"/>
      <c r="BI283" s="338"/>
      <c r="BJ283" s="338"/>
      <c r="BK283" s="338"/>
      <c r="BL283" s="314"/>
    </row>
    <row r="284" spans="1:64" ht="15" customHeight="1">
      <c r="C284" s="71" t="s">
        <v>350</v>
      </c>
      <c r="D284" s="667" t="s">
        <v>373</v>
      </c>
      <c r="E284" s="66"/>
      <c r="F284" s="66"/>
      <c r="G284" s="66"/>
      <c r="H284" s="66"/>
      <c r="I284" s="66"/>
      <c r="J284" s="66"/>
      <c r="K284" s="66"/>
      <c r="L284" s="66"/>
      <c r="M284" s="66"/>
      <c r="N284" s="66"/>
      <c r="O284" s="597"/>
      <c r="P284" s="66"/>
      <c r="Q284" s="135"/>
      <c r="R284" s="64">
        <f t="shared" ref="R284:R307" si="250">VLOOKUP(C284,TravelIncrease,2,0)</f>
        <v>1.1000000000000001</v>
      </c>
      <c r="S284" s="820"/>
      <c r="T284" s="833"/>
      <c r="U284" s="820"/>
      <c r="V284" s="833"/>
      <c r="W284" s="820"/>
      <c r="X284" s="833"/>
      <c r="Y284" s="339"/>
      <c r="Z284" s="787"/>
      <c r="AA284" s="788"/>
      <c r="AB284" s="787"/>
      <c r="AC284" s="788"/>
      <c r="AD284" s="787"/>
      <c r="AE284" s="788"/>
      <c r="AF284" s="330"/>
      <c r="AG284" s="812"/>
      <c r="AH284" s="813"/>
      <c r="AI284" s="812"/>
      <c r="AJ284" s="813"/>
      <c r="AK284" s="812"/>
      <c r="AL284" s="813"/>
      <c r="AM284" s="331"/>
      <c r="AN284" s="937"/>
      <c r="AO284" s="938"/>
      <c r="AP284" s="937"/>
      <c r="AQ284" s="938"/>
      <c r="AR284" s="937"/>
      <c r="AS284" s="938"/>
      <c r="AT284" s="334"/>
      <c r="AU284" s="893">
        <f>$E284*$P284*$Q284</f>
        <v>0</v>
      </c>
      <c r="AV284" s="894"/>
      <c r="AW284" s="893">
        <f>$F284*$P284*$Q284*$R284</f>
        <v>0</v>
      </c>
      <c r="AX284" s="894"/>
      <c r="AY284" s="893">
        <f>$G284*$P284*$Q284*($R284^2)</f>
        <v>0</v>
      </c>
      <c r="AZ284" s="894"/>
      <c r="BA284" s="292">
        <f>SUM(AU284+AW284+AY284)</f>
        <v>0</v>
      </c>
      <c r="BB284" s="939"/>
      <c r="BC284" s="940"/>
      <c r="BD284" s="939"/>
      <c r="BE284" s="940"/>
      <c r="BF284" s="939"/>
      <c r="BG284" s="940"/>
      <c r="BH284" s="336"/>
      <c r="BI284" s="311">
        <f t="shared" ref="BI284:BI307" si="251">AU284</f>
        <v>0</v>
      </c>
      <c r="BJ284" s="311">
        <f t="shared" ref="BJ284:BJ307" si="252">AW284</f>
        <v>0</v>
      </c>
      <c r="BK284" s="311">
        <f t="shared" ref="BK284:BK307" si="253">AY284</f>
        <v>0</v>
      </c>
      <c r="BL284" s="301">
        <f t="shared" ref="BL284:BL308" si="254">SUM(BI284:BK284)</f>
        <v>0</v>
      </c>
    </row>
    <row r="285" spans="1:64" ht="15" customHeight="1">
      <c r="C285" s="71" t="s">
        <v>262</v>
      </c>
      <c r="D285" s="667"/>
      <c r="E285" s="66"/>
      <c r="F285" s="66"/>
      <c r="G285" s="66"/>
      <c r="H285" s="66"/>
      <c r="I285" s="66"/>
      <c r="J285" s="66"/>
      <c r="K285" s="66"/>
      <c r="L285" s="66"/>
      <c r="M285" s="66"/>
      <c r="N285" s="66"/>
      <c r="O285" s="597"/>
      <c r="P285" s="66"/>
      <c r="Q285" s="135"/>
      <c r="R285" s="64">
        <f t="shared" si="250"/>
        <v>1</v>
      </c>
      <c r="S285" s="820"/>
      <c r="T285" s="833"/>
      <c r="U285" s="820"/>
      <c r="V285" s="833"/>
      <c r="W285" s="820"/>
      <c r="X285" s="833"/>
      <c r="Y285" s="339"/>
      <c r="Z285" s="787"/>
      <c r="AA285" s="788"/>
      <c r="AB285" s="787"/>
      <c r="AC285" s="788"/>
      <c r="AD285" s="787"/>
      <c r="AE285" s="788"/>
      <c r="AF285" s="330"/>
      <c r="AG285" s="812"/>
      <c r="AH285" s="813"/>
      <c r="AI285" s="812"/>
      <c r="AJ285" s="813"/>
      <c r="AK285" s="812"/>
      <c r="AL285" s="813"/>
      <c r="AM285" s="331"/>
      <c r="AN285" s="937"/>
      <c r="AO285" s="938"/>
      <c r="AP285" s="937"/>
      <c r="AQ285" s="938"/>
      <c r="AR285" s="937"/>
      <c r="AS285" s="938"/>
      <c r="AT285" s="334"/>
      <c r="AU285" s="893">
        <f t="shared" ref="AU285:AU307" si="255">$E285*$P285*$Q285</f>
        <v>0</v>
      </c>
      <c r="AV285" s="894"/>
      <c r="AW285" s="893">
        <f t="shared" ref="AW285:AW307" si="256">$F285*$P285*$Q285*$R285</f>
        <v>0</v>
      </c>
      <c r="AX285" s="894"/>
      <c r="AY285" s="893">
        <f t="shared" ref="AY285:AY307" si="257">$G285*$P285*$Q285*($R285^2)</f>
        <v>0</v>
      </c>
      <c r="AZ285" s="894"/>
      <c r="BA285" s="292">
        <f t="shared" ref="BA285:BA307" si="258">SUM(AU285+AW285+AY285)</f>
        <v>0</v>
      </c>
      <c r="BB285" s="939"/>
      <c r="BC285" s="940"/>
      <c r="BD285" s="939"/>
      <c r="BE285" s="940"/>
      <c r="BF285" s="939"/>
      <c r="BG285" s="940"/>
      <c r="BH285" s="336"/>
      <c r="BI285" s="311">
        <f t="shared" si="251"/>
        <v>0</v>
      </c>
      <c r="BJ285" s="311">
        <f t="shared" si="252"/>
        <v>0</v>
      </c>
      <c r="BK285" s="311">
        <f t="shared" si="253"/>
        <v>0</v>
      </c>
      <c r="BL285" s="301">
        <f t="shared" si="254"/>
        <v>0</v>
      </c>
    </row>
    <row r="286" spans="1:64" ht="15" customHeight="1">
      <c r="C286" s="71" t="s">
        <v>28</v>
      </c>
      <c r="D286" s="667"/>
      <c r="E286" s="66"/>
      <c r="F286" s="66"/>
      <c r="G286" s="66"/>
      <c r="H286" s="66"/>
      <c r="I286" s="66"/>
      <c r="J286" s="66"/>
      <c r="K286" s="66"/>
      <c r="L286" s="66"/>
      <c r="M286" s="66"/>
      <c r="N286" s="66"/>
      <c r="O286" s="597"/>
      <c r="P286" s="66"/>
      <c r="Q286" s="135"/>
      <c r="R286" s="64">
        <f t="shared" si="250"/>
        <v>1</v>
      </c>
      <c r="S286" s="820"/>
      <c r="T286" s="833"/>
      <c r="U286" s="820"/>
      <c r="V286" s="833"/>
      <c r="W286" s="820"/>
      <c r="X286" s="833"/>
      <c r="Y286" s="339"/>
      <c r="Z286" s="787"/>
      <c r="AA286" s="788"/>
      <c r="AB286" s="787"/>
      <c r="AC286" s="788"/>
      <c r="AD286" s="787"/>
      <c r="AE286" s="788"/>
      <c r="AF286" s="330"/>
      <c r="AG286" s="812"/>
      <c r="AH286" s="813"/>
      <c r="AI286" s="812"/>
      <c r="AJ286" s="813"/>
      <c r="AK286" s="812"/>
      <c r="AL286" s="813"/>
      <c r="AM286" s="331"/>
      <c r="AN286" s="937"/>
      <c r="AO286" s="938"/>
      <c r="AP286" s="937"/>
      <c r="AQ286" s="938"/>
      <c r="AR286" s="937"/>
      <c r="AS286" s="938"/>
      <c r="AT286" s="334"/>
      <c r="AU286" s="893">
        <f t="shared" si="255"/>
        <v>0</v>
      </c>
      <c r="AV286" s="894"/>
      <c r="AW286" s="893">
        <f t="shared" si="256"/>
        <v>0</v>
      </c>
      <c r="AX286" s="894"/>
      <c r="AY286" s="893">
        <f t="shared" si="257"/>
        <v>0</v>
      </c>
      <c r="AZ286" s="894"/>
      <c r="BA286" s="292">
        <f t="shared" si="258"/>
        <v>0</v>
      </c>
      <c r="BB286" s="939"/>
      <c r="BC286" s="940"/>
      <c r="BD286" s="939"/>
      <c r="BE286" s="940"/>
      <c r="BF286" s="939"/>
      <c r="BG286" s="940"/>
      <c r="BH286" s="336"/>
      <c r="BI286" s="311">
        <f t="shared" si="251"/>
        <v>0</v>
      </c>
      <c r="BJ286" s="311">
        <f t="shared" si="252"/>
        <v>0</v>
      </c>
      <c r="BK286" s="311">
        <f t="shared" si="253"/>
        <v>0</v>
      </c>
      <c r="BL286" s="301">
        <f t="shared" si="254"/>
        <v>0</v>
      </c>
    </row>
    <row r="287" spans="1:64" ht="15" customHeight="1">
      <c r="C287" s="71" t="s">
        <v>54</v>
      </c>
      <c r="D287" s="667"/>
      <c r="E287" s="66"/>
      <c r="F287" s="66"/>
      <c r="G287" s="66"/>
      <c r="H287" s="66"/>
      <c r="I287" s="66"/>
      <c r="J287" s="66"/>
      <c r="K287" s="66"/>
      <c r="L287" s="66"/>
      <c r="M287" s="66"/>
      <c r="N287" s="66"/>
      <c r="O287" s="597"/>
      <c r="P287" s="66"/>
      <c r="Q287" s="135"/>
      <c r="R287" s="64">
        <f t="shared" si="250"/>
        <v>1.1000000000000001</v>
      </c>
      <c r="S287" s="820"/>
      <c r="T287" s="833"/>
      <c r="U287" s="820"/>
      <c r="V287" s="833"/>
      <c r="W287" s="820"/>
      <c r="X287" s="833"/>
      <c r="Y287" s="339"/>
      <c r="Z287" s="787"/>
      <c r="AA287" s="788"/>
      <c r="AB287" s="787"/>
      <c r="AC287" s="788"/>
      <c r="AD287" s="787"/>
      <c r="AE287" s="788"/>
      <c r="AF287" s="330"/>
      <c r="AG287" s="812"/>
      <c r="AH287" s="813"/>
      <c r="AI287" s="812"/>
      <c r="AJ287" s="813"/>
      <c r="AK287" s="812"/>
      <c r="AL287" s="813"/>
      <c r="AM287" s="331"/>
      <c r="AN287" s="937"/>
      <c r="AO287" s="938"/>
      <c r="AP287" s="937"/>
      <c r="AQ287" s="938"/>
      <c r="AR287" s="937"/>
      <c r="AS287" s="938"/>
      <c r="AT287" s="334"/>
      <c r="AU287" s="893">
        <f t="shared" si="255"/>
        <v>0</v>
      </c>
      <c r="AV287" s="894"/>
      <c r="AW287" s="893">
        <f t="shared" si="256"/>
        <v>0</v>
      </c>
      <c r="AX287" s="894"/>
      <c r="AY287" s="893">
        <f t="shared" si="257"/>
        <v>0</v>
      </c>
      <c r="AZ287" s="894"/>
      <c r="BA287" s="292">
        <f t="shared" si="258"/>
        <v>0</v>
      </c>
      <c r="BB287" s="939"/>
      <c r="BC287" s="940"/>
      <c r="BD287" s="939"/>
      <c r="BE287" s="940"/>
      <c r="BF287" s="939"/>
      <c r="BG287" s="940"/>
      <c r="BH287" s="336"/>
      <c r="BI287" s="311">
        <f t="shared" si="251"/>
        <v>0</v>
      </c>
      <c r="BJ287" s="311">
        <f t="shared" si="252"/>
        <v>0</v>
      </c>
      <c r="BK287" s="311">
        <f t="shared" si="253"/>
        <v>0</v>
      </c>
      <c r="BL287" s="301">
        <f t="shared" si="254"/>
        <v>0</v>
      </c>
    </row>
    <row r="288" spans="1:64" ht="15" customHeight="1">
      <c r="C288" s="71" t="s">
        <v>350</v>
      </c>
      <c r="D288" s="667" t="s">
        <v>373</v>
      </c>
      <c r="E288" s="66"/>
      <c r="F288" s="66"/>
      <c r="G288" s="66"/>
      <c r="H288" s="66"/>
      <c r="I288" s="66"/>
      <c r="J288" s="66"/>
      <c r="K288" s="66"/>
      <c r="L288" s="66"/>
      <c r="M288" s="66"/>
      <c r="N288" s="66"/>
      <c r="O288" s="597"/>
      <c r="P288" s="66"/>
      <c r="Q288" s="135"/>
      <c r="R288" s="64">
        <f t="shared" si="250"/>
        <v>1.1000000000000001</v>
      </c>
      <c r="S288" s="820"/>
      <c r="T288" s="833"/>
      <c r="U288" s="820"/>
      <c r="V288" s="833"/>
      <c r="W288" s="820"/>
      <c r="X288" s="833"/>
      <c r="Y288" s="339"/>
      <c r="Z288" s="787"/>
      <c r="AA288" s="788"/>
      <c r="AB288" s="787"/>
      <c r="AC288" s="788"/>
      <c r="AD288" s="787"/>
      <c r="AE288" s="788"/>
      <c r="AF288" s="330"/>
      <c r="AG288" s="812"/>
      <c r="AH288" s="813"/>
      <c r="AI288" s="812"/>
      <c r="AJ288" s="813"/>
      <c r="AK288" s="812"/>
      <c r="AL288" s="813"/>
      <c r="AM288" s="331"/>
      <c r="AN288" s="937"/>
      <c r="AO288" s="938"/>
      <c r="AP288" s="937"/>
      <c r="AQ288" s="938"/>
      <c r="AR288" s="937"/>
      <c r="AS288" s="938"/>
      <c r="AT288" s="334"/>
      <c r="AU288" s="893">
        <f t="shared" si="255"/>
        <v>0</v>
      </c>
      <c r="AV288" s="894"/>
      <c r="AW288" s="893">
        <f t="shared" si="256"/>
        <v>0</v>
      </c>
      <c r="AX288" s="894"/>
      <c r="AY288" s="893">
        <f t="shared" si="257"/>
        <v>0</v>
      </c>
      <c r="AZ288" s="894"/>
      <c r="BA288" s="292">
        <f t="shared" si="258"/>
        <v>0</v>
      </c>
      <c r="BB288" s="939"/>
      <c r="BC288" s="940"/>
      <c r="BD288" s="939"/>
      <c r="BE288" s="940"/>
      <c r="BF288" s="939"/>
      <c r="BG288" s="940"/>
      <c r="BH288" s="336"/>
      <c r="BI288" s="311">
        <f t="shared" si="251"/>
        <v>0</v>
      </c>
      <c r="BJ288" s="311">
        <f t="shared" si="252"/>
        <v>0</v>
      </c>
      <c r="BK288" s="311">
        <f t="shared" si="253"/>
        <v>0</v>
      </c>
      <c r="BL288" s="301">
        <f t="shared" si="254"/>
        <v>0</v>
      </c>
    </row>
    <row r="289" spans="3:64" ht="15" customHeight="1">
      <c r="C289" s="71" t="s">
        <v>262</v>
      </c>
      <c r="D289" s="667"/>
      <c r="E289" s="66"/>
      <c r="F289" s="66"/>
      <c r="G289" s="66"/>
      <c r="H289" s="66"/>
      <c r="I289" s="66"/>
      <c r="J289" s="66"/>
      <c r="K289" s="66"/>
      <c r="L289" s="66"/>
      <c r="M289" s="66"/>
      <c r="N289" s="66"/>
      <c r="O289" s="597"/>
      <c r="P289" s="66"/>
      <c r="Q289" s="135"/>
      <c r="R289" s="64">
        <f t="shared" si="250"/>
        <v>1</v>
      </c>
      <c r="S289" s="820"/>
      <c r="T289" s="833"/>
      <c r="U289" s="820"/>
      <c r="V289" s="833"/>
      <c r="W289" s="820"/>
      <c r="X289" s="833"/>
      <c r="Y289" s="339"/>
      <c r="Z289" s="787"/>
      <c r="AA289" s="788"/>
      <c r="AB289" s="787"/>
      <c r="AC289" s="788"/>
      <c r="AD289" s="787"/>
      <c r="AE289" s="788"/>
      <c r="AF289" s="330"/>
      <c r="AG289" s="812"/>
      <c r="AH289" s="813"/>
      <c r="AI289" s="812"/>
      <c r="AJ289" s="813"/>
      <c r="AK289" s="812"/>
      <c r="AL289" s="813"/>
      <c r="AM289" s="331"/>
      <c r="AN289" s="937"/>
      <c r="AO289" s="938"/>
      <c r="AP289" s="937"/>
      <c r="AQ289" s="938"/>
      <c r="AR289" s="937"/>
      <c r="AS289" s="938"/>
      <c r="AT289" s="334"/>
      <c r="AU289" s="893">
        <f t="shared" si="255"/>
        <v>0</v>
      </c>
      <c r="AV289" s="894"/>
      <c r="AW289" s="893">
        <f t="shared" si="256"/>
        <v>0</v>
      </c>
      <c r="AX289" s="894"/>
      <c r="AY289" s="893">
        <f t="shared" si="257"/>
        <v>0</v>
      </c>
      <c r="AZ289" s="894"/>
      <c r="BA289" s="292">
        <f t="shared" si="258"/>
        <v>0</v>
      </c>
      <c r="BB289" s="939"/>
      <c r="BC289" s="940"/>
      <c r="BD289" s="939"/>
      <c r="BE289" s="940"/>
      <c r="BF289" s="939"/>
      <c r="BG289" s="940"/>
      <c r="BH289" s="336"/>
      <c r="BI289" s="311">
        <f t="shared" si="251"/>
        <v>0</v>
      </c>
      <c r="BJ289" s="311">
        <f t="shared" si="252"/>
        <v>0</v>
      </c>
      <c r="BK289" s="311">
        <f t="shared" si="253"/>
        <v>0</v>
      </c>
      <c r="BL289" s="301">
        <f t="shared" si="254"/>
        <v>0</v>
      </c>
    </row>
    <row r="290" spans="3:64" ht="15" customHeight="1">
      <c r="C290" s="71" t="s">
        <v>28</v>
      </c>
      <c r="D290" s="667"/>
      <c r="E290" s="66"/>
      <c r="F290" s="66"/>
      <c r="G290" s="66"/>
      <c r="H290" s="66"/>
      <c r="I290" s="66"/>
      <c r="J290" s="66"/>
      <c r="K290" s="66"/>
      <c r="L290" s="66"/>
      <c r="M290" s="66"/>
      <c r="N290" s="66"/>
      <c r="O290" s="597"/>
      <c r="P290" s="66"/>
      <c r="Q290" s="135"/>
      <c r="R290" s="64">
        <f t="shared" si="250"/>
        <v>1</v>
      </c>
      <c r="S290" s="820"/>
      <c r="T290" s="833"/>
      <c r="U290" s="820"/>
      <c r="V290" s="833"/>
      <c r="W290" s="820"/>
      <c r="X290" s="833"/>
      <c r="Y290" s="339"/>
      <c r="Z290" s="787"/>
      <c r="AA290" s="788"/>
      <c r="AB290" s="787"/>
      <c r="AC290" s="788"/>
      <c r="AD290" s="787"/>
      <c r="AE290" s="788"/>
      <c r="AF290" s="330"/>
      <c r="AG290" s="812"/>
      <c r="AH290" s="813"/>
      <c r="AI290" s="812"/>
      <c r="AJ290" s="813"/>
      <c r="AK290" s="812"/>
      <c r="AL290" s="813"/>
      <c r="AM290" s="331"/>
      <c r="AN290" s="937"/>
      <c r="AO290" s="938"/>
      <c r="AP290" s="937"/>
      <c r="AQ290" s="938"/>
      <c r="AR290" s="937"/>
      <c r="AS290" s="938"/>
      <c r="AT290" s="334"/>
      <c r="AU290" s="893">
        <f t="shared" si="255"/>
        <v>0</v>
      </c>
      <c r="AV290" s="894"/>
      <c r="AW290" s="893">
        <f t="shared" si="256"/>
        <v>0</v>
      </c>
      <c r="AX290" s="894"/>
      <c r="AY290" s="893">
        <f t="shared" si="257"/>
        <v>0</v>
      </c>
      <c r="AZ290" s="894"/>
      <c r="BA290" s="292">
        <f t="shared" si="258"/>
        <v>0</v>
      </c>
      <c r="BB290" s="939"/>
      <c r="BC290" s="940"/>
      <c r="BD290" s="939"/>
      <c r="BE290" s="940"/>
      <c r="BF290" s="939"/>
      <c r="BG290" s="940"/>
      <c r="BH290" s="336"/>
      <c r="BI290" s="311">
        <f t="shared" si="251"/>
        <v>0</v>
      </c>
      <c r="BJ290" s="311">
        <f t="shared" si="252"/>
        <v>0</v>
      </c>
      <c r="BK290" s="311">
        <f t="shared" si="253"/>
        <v>0</v>
      </c>
      <c r="BL290" s="301">
        <f t="shared" si="254"/>
        <v>0</v>
      </c>
    </row>
    <row r="291" spans="3:64" ht="15" customHeight="1">
      <c r="C291" s="71" t="s">
        <v>54</v>
      </c>
      <c r="D291" s="667"/>
      <c r="E291" s="66"/>
      <c r="F291" s="66"/>
      <c r="G291" s="66"/>
      <c r="H291" s="66"/>
      <c r="I291" s="66"/>
      <c r="J291" s="66"/>
      <c r="K291" s="66"/>
      <c r="L291" s="66"/>
      <c r="M291" s="66"/>
      <c r="N291" s="66"/>
      <c r="O291" s="597"/>
      <c r="P291" s="66"/>
      <c r="Q291" s="135"/>
      <c r="R291" s="64">
        <f t="shared" si="250"/>
        <v>1.1000000000000001</v>
      </c>
      <c r="S291" s="820"/>
      <c r="T291" s="833"/>
      <c r="U291" s="820"/>
      <c r="V291" s="833"/>
      <c r="W291" s="820"/>
      <c r="X291" s="833"/>
      <c r="Y291" s="339"/>
      <c r="Z291" s="787"/>
      <c r="AA291" s="788"/>
      <c r="AB291" s="787"/>
      <c r="AC291" s="788"/>
      <c r="AD291" s="787"/>
      <c r="AE291" s="788"/>
      <c r="AF291" s="330"/>
      <c r="AG291" s="812"/>
      <c r="AH291" s="813"/>
      <c r="AI291" s="812"/>
      <c r="AJ291" s="813"/>
      <c r="AK291" s="812"/>
      <c r="AL291" s="813"/>
      <c r="AM291" s="331"/>
      <c r="AN291" s="937"/>
      <c r="AO291" s="938"/>
      <c r="AP291" s="937"/>
      <c r="AQ291" s="938"/>
      <c r="AR291" s="937"/>
      <c r="AS291" s="938"/>
      <c r="AT291" s="334"/>
      <c r="AU291" s="893">
        <f t="shared" si="255"/>
        <v>0</v>
      </c>
      <c r="AV291" s="894"/>
      <c r="AW291" s="893">
        <f t="shared" si="256"/>
        <v>0</v>
      </c>
      <c r="AX291" s="894"/>
      <c r="AY291" s="893">
        <f t="shared" si="257"/>
        <v>0</v>
      </c>
      <c r="AZ291" s="894"/>
      <c r="BA291" s="292">
        <f t="shared" si="258"/>
        <v>0</v>
      </c>
      <c r="BB291" s="939"/>
      <c r="BC291" s="940"/>
      <c r="BD291" s="939"/>
      <c r="BE291" s="940"/>
      <c r="BF291" s="939"/>
      <c r="BG291" s="940"/>
      <c r="BH291" s="336"/>
      <c r="BI291" s="311">
        <f t="shared" si="251"/>
        <v>0</v>
      </c>
      <c r="BJ291" s="311">
        <f t="shared" si="252"/>
        <v>0</v>
      </c>
      <c r="BK291" s="311">
        <f t="shared" si="253"/>
        <v>0</v>
      </c>
      <c r="BL291" s="301">
        <f t="shared" si="254"/>
        <v>0</v>
      </c>
    </row>
    <row r="292" spans="3:64" ht="15" customHeight="1">
      <c r="C292" s="71" t="s">
        <v>350</v>
      </c>
      <c r="D292" s="667" t="s">
        <v>373</v>
      </c>
      <c r="E292" s="66"/>
      <c r="F292" s="66"/>
      <c r="G292" s="66"/>
      <c r="H292" s="66"/>
      <c r="I292" s="66"/>
      <c r="J292" s="66"/>
      <c r="K292" s="66"/>
      <c r="L292" s="66"/>
      <c r="M292" s="66"/>
      <c r="N292" s="66"/>
      <c r="O292" s="597"/>
      <c r="P292" s="66"/>
      <c r="Q292" s="135"/>
      <c r="R292" s="64">
        <f t="shared" si="250"/>
        <v>1.1000000000000001</v>
      </c>
      <c r="S292" s="820"/>
      <c r="T292" s="833"/>
      <c r="U292" s="820"/>
      <c r="V292" s="833"/>
      <c r="W292" s="820"/>
      <c r="X292" s="833"/>
      <c r="Y292" s="339"/>
      <c r="Z292" s="787"/>
      <c r="AA292" s="788"/>
      <c r="AB292" s="787"/>
      <c r="AC292" s="788"/>
      <c r="AD292" s="787"/>
      <c r="AE292" s="788"/>
      <c r="AF292" s="330"/>
      <c r="AG292" s="812"/>
      <c r="AH292" s="813"/>
      <c r="AI292" s="812"/>
      <c r="AJ292" s="813"/>
      <c r="AK292" s="812"/>
      <c r="AL292" s="813"/>
      <c r="AM292" s="331"/>
      <c r="AN292" s="937"/>
      <c r="AO292" s="938"/>
      <c r="AP292" s="937"/>
      <c r="AQ292" s="938"/>
      <c r="AR292" s="937"/>
      <c r="AS292" s="938"/>
      <c r="AT292" s="334"/>
      <c r="AU292" s="893">
        <f t="shared" si="255"/>
        <v>0</v>
      </c>
      <c r="AV292" s="894"/>
      <c r="AW292" s="893">
        <f t="shared" si="256"/>
        <v>0</v>
      </c>
      <c r="AX292" s="894"/>
      <c r="AY292" s="893">
        <f t="shared" si="257"/>
        <v>0</v>
      </c>
      <c r="AZ292" s="894"/>
      <c r="BA292" s="292">
        <f t="shared" si="258"/>
        <v>0</v>
      </c>
      <c r="BB292" s="939"/>
      <c r="BC292" s="940"/>
      <c r="BD292" s="939"/>
      <c r="BE292" s="940"/>
      <c r="BF292" s="939"/>
      <c r="BG292" s="940"/>
      <c r="BH292" s="336"/>
      <c r="BI292" s="311">
        <f t="shared" si="251"/>
        <v>0</v>
      </c>
      <c r="BJ292" s="311">
        <f t="shared" si="252"/>
        <v>0</v>
      </c>
      <c r="BK292" s="311">
        <f t="shared" si="253"/>
        <v>0</v>
      </c>
      <c r="BL292" s="301">
        <f t="shared" si="254"/>
        <v>0</v>
      </c>
    </row>
    <row r="293" spans="3:64" ht="15" customHeight="1">
      <c r="C293" s="71" t="s">
        <v>262</v>
      </c>
      <c r="D293" s="667"/>
      <c r="E293" s="66"/>
      <c r="F293" s="66"/>
      <c r="G293" s="66"/>
      <c r="H293" s="66"/>
      <c r="I293" s="66"/>
      <c r="J293" s="66"/>
      <c r="K293" s="66"/>
      <c r="L293" s="66"/>
      <c r="M293" s="66"/>
      <c r="N293" s="66"/>
      <c r="O293" s="597"/>
      <c r="P293" s="66"/>
      <c r="Q293" s="135"/>
      <c r="R293" s="64">
        <f t="shared" si="250"/>
        <v>1</v>
      </c>
      <c r="S293" s="820"/>
      <c r="T293" s="833"/>
      <c r="U293" s="820"/>
      <c r="V293" s="833"/>
      <c r="W293" s="820"/>
      <c r="X293" s="833"/>
      <c r="Y293" s="339"/>
      <c r="Z293" s="787"/>
      <c r="AA293" s="788"/>
      <c r="AB293" s="787"/>
      <c r="AC293" s="788"/>
      <c r="AD293" s="787"/>
      <c r="AE293" s="788"/>
      <c r="AF293" s="330"/>
      <c r="AG293" s="812"/>
      <c r="AH293" s="813"/>
      <c r="AI293" s="812"/>
      <c r="AJ293" s="813"/>
      <c r="AK293" s="812"/>
      <c r="AL293" s="813"/>
      <c r="AM293" s="331"/>
      <c r="AN293" s="937"/>
      <c r="AO293" s="938"/>
      <c r="AP293" s="937"/>
      <c r="AQ293" s="938"/>
      <c r="AR293" s="937"/>
      <c r="AS293" s="938"/>
      <c r="AT293" s="334"/>
      <c r="AU293" s="893">
        <f t="shared" si="255"/>
        <v>0</v>
      </c>
      <c r="AV293" s="894"/>
      <c r="AW293" s="893">
        <f t="shared" si="256"/>
        <v>0</v>
      </c>
      <c r="AX293" s="894"/>
      <c r="AY293" s="893">
        <f t="shared" si="257"/>
        <v>0</v>
      </c>
      <c r="AZ293" s="894"/>
      <c r="BA293" s="292">
        <f t="shared" si="258"/>
        <v>0</v>
      </c>
      <c r="BB293" s="939"/>
      <c r="BC293" s="940"/>
      <c r="BD293" s="939"/>
      <c r="BE293" s="940"/>
      <c r="BF293" s="939"/>
      <c r="BG293" s="940"/>
      <c r="BH293" s="336"/>
      <c r="BI293" s="311">
        <f t="shared" si="251"/>
        <v>0</v>
      </c>
      <c r="BJ293" s="311">
        <f t="shared" si="252"/>
        <v>0</v>
      </c>
      <c r="BK293" s="311">
        <f t="shared" si="253"/>
        <v>0</v>
      </c>
      <c r="BL293" s="301">
        <f t="shared" si="254"/>
        <v>0</v>
      </c>
    </row>
    <row r="294" spans="3:64" ht="15" customHeight="1">
      <c r="C294" s="71" t="s">
        <v>28</v>
      </c>
      <c r="D294" s="667"/>
      <c r="E294" s="66"/>
      <c r="F294" s="66"/>
      <c r="G294" s="66"/>
      <c r="H294" s="66"/>
      <c r="I294" s="66"/>
      <c r="J294" s="66"/>
      <c r="K294" s="66"/>
      <c r="L294" s="66"/>
      <c r="M294" s="66"/>
      <c r="N294" s="66"/>
      <c r="O294" s="597"/>
      <c r="P294" s="66"/>
      <c r="Q294" s="135"/>
      <c r="R294" s="64">
        <f t="shared" si="250"/>
        <v>1</v>
      </c>
      <c r="S294" s="820"/>
      <c r="T294" s="833"/>
      <c r="U294" s="820"/>
      <c r="V294" s="833"/>
      <c r="W294" s="820"/>
      <c r="X294" s="833"/>
      <c r="Y294" s="339"/>
      <c r="Z294" s="787"/>
      <c r="AA294" s="788"/>
      <c r="AB294" s="787"/>
      <c r="AC294" s="788"/>
      <c r="AD294" s="787"/>
      <c r="AE294" s="788"/>
      <c r="AF294" s="330"/>
      <c r="AG294" s="812"/>
      <c r="AH294" s="813"/>
      <c r="AI294" s="812"/>
      <c r="AJ294" s="813"/>
      <c r="AK294" s="812"/>
      <c r="AL294" s="813"/>
      <c r="AM294" s="331"/>
      <c r="AN294" s="937"/>
      <c r="AO294" s="938"/>
      <c r="AP294" s="937"/>
      <c r="AQ294" s="938"/>
      <c r="AR294" s="937"/>
      <c r="AS294" s="938"/>
      <c r="AT294" s="334"/>
      <c r="AU294" s="893">
        <f t="shared" si="255"/>
        <v>0</v>
      </c>
      <c r="AV294" s="894"/>
      <c r="AW294" s="893">
        <f t="shared" si="256"/>
        <v>0</v>
      </c>
      <c r="AX294" s="894"/>
      <c r="AY294" s="893">
        <f t="shared" si="257"/>
        <v>0</v>
      </c>
      <c r="AZ294" s="894"/>
      <c r="BA294" s="292">
        <f t="shared" si="258"/>
        <v>0</v>
      </c>
      <c r="BB294" s="939"/>
      <c r="BC294" s="940"/>
      <c r="BD294" s="939"/>
      <c r="BE294" s="940"/>
      <c r="BF294" s="939"/>
      <c r="BG294" s="940"/>
      <c r="BH294" s="336"/>
      <c r="BI294" s="311">
        <f t="shared" si="251"/>
        <v>0</v>
      </c>
      <c r="BJ294" s="311">
        <f t="shared" si="252"/>
        <v>0</v>
      </c>
      <c r="BK294" s="311">
        <f t="shared" si="253"/>
        <v>0</v>
      </c>
      <c r="BL294" s="301">
        <f t="shared" si="254"/>
        <v>0</v>
      </c>
    </row>
    <row r="295" spans="3:64" ht="15" customHeight="1">
      <c r="C295" s="71" t="s">
        <v>54</v>
      </c>
      <c r="D295" s="667"/>
      <c r="E295" s="66"/>
      <c r="F295" s="66"/>
      <c r="G295" s="66"/>
      <c r="H295" s="66"/>
      <c r="I295" s="66"/>
      <c r="J295" s="66"/>
      <c r="K295" s="66"/>
      <c r="L295" s="66"/>
      <c r="M295" s="66"/>
      <c r="N295" s="66"/>
      <c r="O295" s="597"/>
      <c r="P295" s="66"/>
      <c r="Q295" s="135"/>
      <c r="R295" s="64">
        <f t="shared" si="250"/>
        <v>1.1000000000000001</v>
      </c>
      <c r="S295" s="820"/>
      <c r="T295" s="833"/>
      <c r="U295" s="820"/>
      <c r="V295" s="833"/>
      <c r="W295" s="820"/>
      <c r="X295" s="833"/>
      <c r="Y295" s="339"/>
      <c r="Z295" s="787"/>
      <c r="AA295" s="788"/>
      <c r="AB295" s="787"/>
      <c r="AC295" s="788"/>
      <c r="AD295" s="787"/>
      <c r="AE295" s="788"/>
      <c r="AF295" s="330"/>
      <c r="AG295" s="812"/>
      <c r="AH295" s="813"/>
      <c r="AI295" s="812"/>
      <c r="AJ295" s="813"/>
      <c r="AK295" s="812"/>
      <c r="AL295" s="813"/>
      <c r="AM295" s="331"/>
      <c r="AN295" s="937"/>
      <c r="AO295" s="938"/>
      <c r="AP295" s="937"/>
      <c r="AQ295" s="938"/>
      <c r="AR295" s="937"/>
      <c r="AS295" s="938"/>
      <c r="AT295" s="334"/>
      <c r="AU295" s="893">
        <f t="shared" si="255"/>
        <v>0</v>
      </c>
      <c r="AV295" s="894"/>
      <c r="AW295" s="893">
        <f t="shared" si="256"/>
        <v>0</v>
      </c>
      <c r="AX295" s="894"/>
      <c r="AY295" s="893">
        <f t="shared" si="257"/>
        <v>0</v>
      </c>
      <c r="AZ295" s="894"/>
      <c r="BA295" s="292">
        <f t="shared" si="258"/>
        <v>0</v>
      </c>
      <c r="BB295" s="939"/>
      <c r="BC295" s="940"/>
      <c r="BD295" s="939"/>
      <c r="BE295" s="940"/>
      <c r="BF295" s="939"/>
      <c r="BG295" s="940"/>
      <c r="BH295" s="336"/>
      <c r="BI295" s="311">
        <f t="shared" si="251"/>
        <v>0</v>
      </c>
      <c r="BJ295" s="311">
        <f t="shared" si="252"/>
        <v>0</v>
      </c>
      <c r="BK295" s="311">
        <f t="shared" si="253"/>
        <v>0</v>
      </c>
      <c r="BL295" s="301">
        <f t="shared" si="254"/>
        <v>0</v>
      </c>
    </row>
    <row r="296" spans="3:64" ht="15" customHeight="1">
      <c r="C296" s="71" t="s">
        <v>350</v>
      </c>
      <c r="D296" s="667" t="s">
        <v>373</v>
      </c>
      <c r="E296" s="66"/>
      <c r="F296" s="66"/>
      <c r="G296" s="66"/>
      <c r="H296" s="66"/>
      <c r="I296" s="66"/>
      <c r="J296" s="66"/>
      <c r="K296" s="66"/>
      <c r="L296" s="66"/>
      <c r="M296" s="66"/>
      <c r="N296" s="66"/>
      <c r="O296" s="597"/>
      <c r="P296" s="66"/>
      <c r="Q296" s="135"/>
      <c r="R296" s="64">
        <f t="shared" si="250"/>
        <v>1.1000000000000001</v>
      </c>
      <c r="S296" s="820"/>
      <c r="T296" s="833"/>
      <c r="U296" s="820"/>
      <c r="V296" s="833"/>
      <c r="W296" s="820"/>
      <c r="X296" s="833"/>
      <c r="Y296" s="339"/>
      <c r="Z296" s="787"/>
      <c r="AA296" s="788"/>
      <c r="AB296" s="787"/>
      <c r="AC296" s="788"/>
      <c r="AD296" s="787"/>
      <c r="AE296" s="788"/>
      <c r="AF296" s="330"/>
      <c r="AG296" s="812"/>
      <c r="AH296" s="813"/>
      <c r="AI296" s="812"/>
      <c r="AJ296" s="813"/>
      <c r="AK296" s="812"/>
      <c r="AL296" s="813"/>
      <c r="AM296" s="331"/>
      <c r="AN296" s="937"/>
      <c r="AO296" s="938"/>
      <c r="AP296" s="937"/>
      <c r="AQ296" s="938"/>
      <c r="AR296" s="937"/>
      <c r="AS296" s="938"/>
      <c r="AT296" s="334"/>
      <c r="AU296" s="893">
        <f t="shared" si="255"/>
        <v>0</v>
      </c>
      <c r="AV296" s="894"/>
      <c r="AW296" s="893">
        <f t="shared" si="256"/>
        <v>0</v>
      </c>
      <c r="AX296" s="894"/>
      <c r="AY296" s="893">
        <f t="shared" si="257"/>
        <v>0</v>
      </c>
      <c r="AZ296" s="894"/>
      <c r="BA296" s="292">
        <f t="shared" si="258"/>
        <v>0</v>
      </c>
      <c r="BB296" s="939"/>
      <c r="BC296" s="940"/>
      <c r="BD296" s="939"/>
      <c r="BE296" s="940"/>
      <c r="BF296" s="939"/>
      <c r="BG296" s="940"/>
      <c r="BH296" s="336"/>
      <c r="BI296" s="311">
        <f t="shared" si="251"/>
        <v>0</v>
      </c>
      <c r="BJ296" s="311">
        <f t="shared" si="252"/>
        <v>0</v>
      </c>
      <c r="BK296" s="311">
        <f t="shared" si="253"/>
        <v>0</v>
      </c>
      <c r="BL296" s="301">
        <f t="shared" si="254"/>
        <v>0</v>
      </c>
    </row>
    <row r="297" spans="3:64" ht="15" customHeight="1">
      <c r="C297" s="71" t="s">
        <v>262</v>
      </c>
      <c r="D297" s="667"/>
      <c r="E297" s="66"/>
      <c r="F297" s="66"/>
      <c r="G297" s="66"/>
      <c r="H297" s="66"/>
      <c r="I297" s="66"/>
      <c r="J297" s="66"/>
      <c r="K297" s="66"/>
      <c r="L297" s="66"/>
      <c r="M297" s="66"/>
      <c r="N297" s="66"/>
      <c r="O297" s="597"/>
      <c r="P297" s="66"/>
      <c r="Q297" s="135"/>
      <c r="R297" s="64">
        <f t="shared" si="250"/>
        <v>1</v>
      </c>
      <c r="S297" s="820"/>
      <c r="T297" s="833"/>
      <c r="U297" s="820"/>
      <c r="V297" s="833"/>
      <c r="W297" s="820"/>
      <c r="X297" s="833"/>
      <c r="Y297" s="339"/>
      <c r="Z297" s="787"/>
      <c r="AA297" s="788"/>
      <c r="AB297" s="787"/>
      <c r="AC297" s="788"/>
      <c r="AD297" s="787"/>
      <c r="AE297" s="788"/>
      <c r="AF297" s="330"/>
      <c r="AG297" s="812"/>
      <c r="AH297" s="813"/>
      <c r="AI297" s="812"/>
      <c r="AJ297" s="813"/>
      <c r="AK297" s="812"/>
      <c r="AL297" s="813"/>
      <c r="AM297" s="331"/>
      <c r="AN297" s="937"/>
      <c r="AO297" s="938"/>
      <c r="AP297" s="937"/>
      <c r="AQ297" s="938"/>
      <c r="AR297" s="937"/>
      <c r="AS297" s="938"/>
      <c r="AT297" s="334"/>
      <c r="AU297" s="893">
        <f t="shared" si="255"/>
        <v>0</v>
      </c>
      <c r="AV297" s="894"/>
      <c r="AW297" s="893">
        <f t="shared" si="256"/>
        <v>0</v>
      </c>
      <c r="AX297" s="894"/>
      <c r="AY297" s="893">
        <f t="shared" si="257"/>
        <v>0</v>
      </c>
      <c r="AZ297" s="894"/>
      <c r="BA297" s="292">
        <f t="shared" si="258"/>
        <v>0</v>
      </c>
      <c r="BB297" s="939"/>
      <c r="BC297" s="940"/>
      <c r="BD297" s="939"/>
      <c r="BE297" s="940"/>
      <c r="BF297" s="939"/>
      <c r="BG297" s="940"/>
      <c r="BH297" s="336"/>
      <c r="BI297" s="311">
        <f t="shared" si="251"/>
        <v>0</v>
      </c>
      <c r="BJ297" s="311">
        <f t="shared" si="252"/>
        <v>0</v>
      </c>
      <c r="BK297" s="311">
        <f t="shared" si="253"/>
        <v>0</v>
      </c>
      <c r="BL297" s="301">
        <f t="shared" si="254"/>
        <v>0</v>
      </c>
    </row>
    <row r="298" spans="3:64" ht="15" customHeight="1">
      <c r="C298" s="71" t="s">
        <v>28</v>
      </c>
      <c r="D298" s="667"/>
      <c r="E298" s="66"/>
      <c r="F298" s="66"/>
      <c r="G298" s="66"/>
      <c r="H298" s="66"/>
      <c r="I298" s="66"/>
      <c r="J298" s="66"/>
      <c r="K298" s="66"/>
      <c r="L298" s="66"/>
      <c r="M298" s="66"/>
      <c r="N298" s="66"/>
      <c r="O298" s="597"/>
      <c r="P298" s="66"/>
      <c r="Q298" s="135"/>
      <c r="R298" s="64">
        <f t="shared" si="250"/>
        <v>1</v>
      </c>
      <c r="S298" s="820"/>
      <c r="T298" s="833"/>
      <c r="U298" s="820"/>
      <c r="V298" s="833"/>
      <c r="W298" s="820"/>
      <c r="X298" s="833"/>
      <c r="Y298" s="339"/>
      <c r="Z298" s="787"/>
      <c r="AA298" s="788"/>
      <c r="AB298" s="787"/>
      <c r="AC298" s="788"/>
      <c r="AD298" s="787"/>
      <c r="AE298" s="788"/>
      <c r="AF298" s="330"/>
      <c r="AG298" s="812"/>
      <c r="AH298" s="813"/>
      <c r="AI298" s="812"/>
      <c r="AJ298" s="813"/>
      <c r="AK298" s="812"/>
      <c r="AL298" s="813"/>
      <c r="AM298" s="331"/>
      <c r="AN298" s="937"/>
      <c r="AO298" s="938"/>
      <c r="AP298" s="937"/>
      <c r="AQ298" s="938"/>
      <c r="AR298" s="937"/>
      <c r="AS298" s="938"/>
      <c r="AT298" s="334"/>
      <c r="AU298" s="893">
        <f t="shared" si="255"/>
        <v>0</v>
      </c>
      <c r="AV298" s="894"/>
      <c r="AW298" s="893">
        <f t="shared" si="256"/>
        <v>0</v>
      </c>
      <c r="AX298" s="894"/>
      <c r="AY298" s="893">
        <f t="shared" si="257"/>
        <v>0</v>
      </c>
      <c r="AZ298" s="894"/>
      <c r="BA298" s="292">
        <f t="shared" si="258"/>
        <v>0</v>
      </c>
      <c r="BB298" s="939"/>
      <c r="BC298" s="940"/>
      <c r="BD298" s="939"/>
      <c r="BE298" s="940"/>
      <c r="BF298" s="939"/>
      <c r="BG298" s="940"/>
      <c r="BH298" s="336"/>
      <c r="BI298" s="311">
        <f t="shared" si="251"/>
        <v>0</v>
      </c>
      <c r="BJ298" s="311">
        <f t="shared" si="252"/>
        <v>0</v>
      </c>
      <c r="BK298" s="311">
        <f t="shared" si="253"/>
        <v>0</v>
      </c>
      <c r="BL298" s="301">
        <f t="shared" si="254"/>
        <v>0</v>
      </c>
    </row>
    <row r="299" spans="3:64" ht="15" customHeight="1">
      <c r="C299" s="71" t="s">
        <v>54</v>
      </c>
      <c r="D299" s="667"/>
      <c r="E299" s="66"/>
      <c r="F299" s="66"/>
      <c r="G299" s="66"/>
      <c r="H299" s="66"/>
      <c r="I299" s="66"/>
      <c r="J299" s="66"/>
      <c r="K299" s="66"/>
      <c r="L299" s="66"/>
      <c r="M299" s="66"/>
      <c r="N299" s="66"/>
      <c r="O299" s="597"/>
      <c r="P299" s="66"/>
      <c r="Q299" s="135"/>
      <c r="R299" s="64">
        <f t="shared" si="250"/>
        <v>1.1000000000000001</v>
      </c>
      <c r="S299" s="820"/>
      <c r="T299" s="833"/>
      <c r="U299" s="820"/>
      <c r="V299" s="833"/>
      <c r="W299" s="820"/>
      <c r="X299" s="833"/>
      <c r="Y299" s="339"/>
      <c r="Z299" s="787"/>
      <c r="AA299" s="788"/>
      <c r="AB299" s="787"/>
      <c r="AC299" s="788"/>
      <c r="AD299" s="787"/>
      <c r="AE299" s="788"/>
      <c r="AF299" s="330"/>
      <c r="AG299" s="812"/>
      <c r="AH299" s="813"/>
      <c r="AI299" s="812"/>
      <c r="AJ299" s="813"/>
      <c r="AK299" s="812"/>
      <c r="AL299" s="813"/>
      <c r="AM299" s="331"/>
      <c r="AN299" s="937"/>
      <c r="AO299" s="938"/>
      <c r="AP299" s="937"/>
      <c r="AQ299" s="938"/>
      <c r="AR299" s="937"/>
      <c r="AS299" s="938"/>
      <c r="AT299" s="334"/>
      <c r="AU299" s="893">
        <f t="shared" si="255"/>
        <v>0</v>
      </c>
      <c r="AV299" s="894"/>
      <c r="AW299" s="893">
        <f t="shared" si="256"/>
        <v>0</v>
      </c>
      <c r="AX299" s="894"/>
      <c r="AY299" s="893">
        <f t="shared" si="257"/>
        <v>0</v>
      </c>
      <c r="AZ299" s="894"/>
      <c r="BA299" s="292">
        <f t="shared" si="258"/>
        <v>0</v>
      </c>
      <c r="BB299" s="939"/>
      <c r="BC299" s="940"/>
      <c r="BD299" s="939"/>
      <c r="BE299" s="940"/>
      <c r="BF299" s="939"/>
      <c r="BG299" s="940"/>
      <c r="BH299" s="336"/>
      <c r="BI299" s="311">
        <f t="shared" si="251"/>
        <v>0</v>
      </c>
      <c r="BJ299" s="311">
        <f t="shared" si="252"/>
        <v>0</v>
      </c>
      <c r="BK299" s="311">
        <f t="shared" si="253"/>
        <v>0</v>
      </c>
      <c r="BL299" s="301">
        <f t="shared" si="254"/>
        <v>0</v>
      </c>
    </row>
    <row r="300" spans="3:64" ht="15" customHeight="1">
      <c r="C300" s="71" t="s">
        <v>350</v>
      </c>
      <c r="D300" s="667" t="s">
        <v>373</v>
      </c>
      <c r="E300" s="66"/>
      <c r="F300" s="66"/>
      <c r="G300" s="66"/>
      <c r="H300" s="66"/>
      <c r="I300" s="66"/>
      <c r="J300" s="66"/>
      <c r="K300" s="66"/>
      <c r="L300" s="66"/>
      <c r="M300" s="66"/>
      <c r="N300" s="66"/>
      <c r="O300" s="597"/>
      <c r="P300" s="66"/>
      <c r="Q300" s="135"/>
      <c r="R300" s="64">
        <f t="shared" si="250"/>
        <v>1.1000000000000001</v>
      </c>
      <c r="S300" s="820"/>
      <c r="T300" s="833"/>
      <c r="U300" s="820"/>
      <c r="V300" s="833"/>
      <c r="W300" s="820"/>
      <c r="X300" s="833"/>
      <c r="Y300" s="339"/>
      <c r="Z300" s="787"/>
      <c r="AA300" s="788"/>
      <c r="AB300" s="787"/>
      <c r="AC300" s="788"/>
      <c r="AD300" s="787"/>
      <c r="AE300" s="788"/>
      <c r="AF300" s="330"/>
      <c r="AG300" s="812"/>
      <c r="AH300" s="813"/>
      <c r="AI300" s="812"/>
      <c r="AJ300" s="813"/>
      <c r="AK300" s="812"/>
      <c r="AL300" s="813"/>
      <c r="AM300" s="331"/>
      <c r="AN300" s="937"/>
      <c r="AO300" s="938"/>
      <c r="AP300" s="937"/>
      <c r="AQ300" s="938"/>
      <c r="AR300" s="937"/>
      <c r="AS300" s="938"/>
      <c r="AT300" s="334"/>
      <c r="AU300" s="893">
        <f t="shared" si="255"/>
        <v>0</v>
      </c>
      <c r="AV300" s="894"/>
      <c r="AW300" s="893">
        <f t="shared" si="256"/>
        <v>0</v>
      </c>
      <c r="AX300" s="894"/>
      <c r="AY300" s="893">
        <f t="shared" si="257"/>
        <v>0</v>
      </c>
      <c r="AZ300" s="894"/>
      <c r="BA300" s="292">
        <f t="shared" si="258"/>
        <v>0</v>
      </c>
      <c r="BB300" s="939"/>
      <c r="BC300" s="940"/>
      <c r="BD300" s="939"/>
      <c r="BE300" s="940"/>
      <c r="BF300" s="939"/>
      <c r="BG300" s="940"/>
      <c r="BH300" s="336"/>
      <c r="BI300" s="311">
        <f t="shared" si="251"/>
        <v>0</v>
      </c>
      <c r="BJ300" s="311">
        <f t="shared" si="252"/>
        <v>0</v>
      </c>
      <c r="BK300" s="311">
        <f t="shared" si="253"/>
        <v>0</v>
      </c>
      <c r="BL300" s="301">
        <f t="shared" si="254"/>
        <v>0</v>
      </c>
    </row>
    <row r="301" spans="3:64" ht="15" customHeight="1">
      <c r="C301" s="71" t="s">
        <v>262</v>
      </c>
      <c r="D301" s="667"/>
      <c r="E301" s="66"/>
      <c r="F301" s="66"/>
      <c r="G301" s="66"/>
      <c r="H301" s="66"/>
      <c r="I301" s="66"/>
      <c r="J301" s="66"/>
      <c r="K301" s="66"/>
      <c r="L301" s="66"/>
      <c r="M301" s="66"/>
      <c r="N301" s="66"/>
      <c r="O301" s="597"/>
      <c r="P301" s="66"/>
      <c r="Q301" s="135"/>
      <c r="R301" s="64">
        <f t="shared" si="250"/>
        <v>1</v>
      </c>
      <c r="S301" s="820"/>
      <c r="T301" s="833"/>
      <c r="U301" s="820"/>
      <c r="V301" s="833"/>
      <c r="W301" s="820"/>
      <c r="X301" s="833"/>
      <c r="Y301" s="339"/>
      <c r="Z301" s="787"/>
      <c r="AA301" s="788"/>
      <c r="AB301" s="787"/>
      <c r="AC301" s="788"/>
      <c r="AD301" s="787"/>
      <c r="AE301" s="788"/>
      <c r="AF301" s="330"/>
      <c r="AG301" s="812"/>
      <c r="AH301" s="813"/>
      <c r="AI301" s="812"/>
      <c r="AJ301" s="813"/>
      <c r="AK301" s="812"/>
      <c r="AL301" s="813"/>
      <c r="AM301" s="331"/>
      <c r="AN301" s="937"/>
      <c r="AO301" s="938"/>
      <c r="AP301" s="937"/>
      <c r="AQ301" s="938"/>
      <c r="AR301" s="937"/>
      <c r="AS301" s="938"/>
      <c r="AT301" s="334"/>
      <c r="AU301" s="893">
        <f t="shared" si="255"/>
        <v>0</v>
      </c>
      <c r="AV301" s="894"/>
      <c r="AW301" s="893">
        <f t="shared" si="256"/>
        <v>0</v>
      </c>
      <c r="AX301" s="894"/>
      <c r="AY301" s="893">
        <f t="shared" si="257"/>
        <v>0</v>
      </c>
      <c r="AZ301" s="894"/>
      <c r="BA301" s="292">
        <f t="shared" si="258"/>
        <v>0</v>
      </c>
      <c r="BB301" s="939"/>
      <c r="BC301" s="940"/>
      <c r="BD301" s="939"/>
      <c r="BE301" s="940"/>
      <c r="BF301" s="939"/>
      <c r="BG301" s="940"/>
      <c r="BH301" s="336"/>
      <c r="BI301" s="311">
        <f t="shared" si="251"/>
        <v>0</v>
      </c>
      <c r="BJ301" s="311">
        <f t="shared" si="252"/>
        <v>0</v>
      </c>
      <c r="BK301" s="311">
        <f t="shared" si="253"/>
        <v>0</v>
      </c>
      <c r="BL301" s="301">
        <f t="shared" si="254"/>
        <v>0</v>
      </c>
    </row>
    <row r="302" spans="3:64" ht="15" customHeight="1">
      <c r="C302" s="71" t="s">
        <v>28</v>
      </c>
      <c r="D302" s="667"/>
      <c r="E302" s="66"/>
      <c r="F302" s="66"/>
      <c r="G302" s="66"/>
      <c r="H302" s="66"/>
      <c r="I302" s="66"/>
      <c r="J302" s="66"/>
      <c r="K302" s="66"/>
      <c r="L302" s="66"/>
      <c r="M302" s="66"/>
      <c r="N302" s="66"/>
      <c r="O302" s="597"/>
      <c r="P302" s="66"/>
      <c r="Q302" s="135"/>
      <c r="R302" s="64">
        <f t="shared" si="250"/>
        <v>1</v>
      </c>
      <c r="S302" s="820"/>
      <c r="T302" s="833"/>
      <c r="U302" s="820"/>
      <c r="V302" s="833"/>
      <c r="W302" s="820"/>
      <c r="X302" s="833"/>
      <c r="Y302" s="339"/>
      <c r="Z302" s="787"/>
      <c r="AA302" s="788"/>
      <c r="AB302" s="787"/>
      <c r="AC302" s="788"/>
      <c r="AD302" s="787"/>
      <c r="AE302" s="788"/>
      <c r="AF302" s="330"/>
      <c r="AG302" s="812"/>
      <c r="AH302" s="813"/>
      <c r="AI302" s="812"/>
      <c r="AJ302" s="813"/>
      <c r="AK302" s="812"/>
      <c r="AL302" s="813"/>
      <c r="AM302" s="331"/>
      <c r="AN302" s="937"/>
      <c r="AO302" s="938"/>
      <c r="AP302" s="937"/>
      <c r="AQ302" s="938"/>
      <c r="AR302" s="937"/>
      <c r="AS302" s="938"/>
      <c r="AT302" s="334"/>
      <c r="AU302" s="893">
        <f t="shared" si="255"/>
        <v>0</v>
      </c>
      <c r="AV302" s="894"/>
      <c r="AW302" s="893">
        <f t="shared" si="256"/>
        <v>0</v>
      </c>
      <c r="AX302" s="894"/>
      <c r="AY302" s="893">
        <f t="shared" si="257"/>
        <v>0</v>
      </c>
      <c r="AZ302" s="894"/>
      <c r="BA302" s="292">
        <f t="shared" si="258"/>
        <v>0</v>
      </c>
      <c r="BB302" s="939"/>
      <c r="BC302" s="940"/>
      <c r="BD302" s="939"/>
      <c r="BE302" s="940"/>
      <c r="BF302" s="939"/>
      <c r="BG302" s="940"/>
      <c r="BH302" s="336"/>
      <c r="BI302" s="311">
        <f t="shared" si="251"/>
        <v>0</v>
      </c>
      <c r="BJ302" s="311">
        <f t="shared" si="252"/>
        <v>0</v>
      </c>
      <c r="BK302" s="311">
        <f t="shared" si="253"/>
        <v>0</v>
      </c>
      <c r="BL302" s="301">
        <f t="shared" si="254"/>
        <v>0</v>
      </c>
    </row>
    <row r="303" spans="3:64" ht="15" customHeight="1">
      <c r="C303" s="71" t="s">
        <v>54</v>
      </c>
      <c r="D303" s="667"/>
      <c r="E303" s="66"/>
      <c r="F303" s="66"/>
      <c r="G303" s="66"/>
      <c r="H303" s="66"/>
      <c r="I303" s="66"/>
      <c r="J303" s="66"/>
      <c r="K303" s="66"/>
      <c r="L303" s="66"/>
      <c r="M303" s="66"/>
      <c r="N303" s="66"/>
      <c r="O303" s="597"/>
      <c r="P303" s="66"/>
      <c r="Q303" s="135"/>
      <c r="R303" s="64">
        <f t="shared" si="250"/>
        <v>1.1000000000000001</v>
      </c>
      <c r="S303" s="820"/>
      <c r="T303" s="833"/>
      <c r="U303" s="820"/>
      <c r="V303" s="833"/>
      <c r="W303" s="820"/>
      <c r="X303" s="833"/>
      <c r="Y303" s="339"/>
      <c r="Z303" s="787"/>
      <c r="AA303" s="788"/>
      <c r="AB303" s="787"/>
      <c r="AC303" s="788"/>
      <c r="AD303" s="787"/>
      <c r="AE303" s="788"/>
      <c r="AF303" s="330"/>
      <c r="AG303" s="812"/>
      <c r="AH303" s="813"/>
      <c r="AI303" s="812"/>
      <c r="AJ303" s="813"/>
      <c r="AK303" s="812"/>
      <c r="AL303" s="813"/>
      <c r="AM303" s="331"/>
      <c r="AN303" s="937"/>
      <c r="AO303" s="938"/>
      <c r="AP303" s="937"/>
      <c r="AQ303" s="938"/>
      <c r="AR303" s="937"/>
      <c r="AS303" s="938"/>
      <c r="AT303" s="334"/>
      <c r="AU303" s="893">
        <f t="shared" si="255"/>
        <v>0</v>
      </c>
      <c r="AV303" s="894"/>
      <c r="AW303" s="893">
        <f t="shared" si="256"/>
        <v>0</v>
      </c>
      <c r="AX303" s="894"/>
      <c r="AY303" s="893">
        <f t="shared" si="257"/>
        <v>0</v>
      </c>
      <c r="AZ303" s="894"/>
      <c r="BA303" s="292">
        <f t="shared" si="258"/>
        <v>0</v>
      </c>
      <c r="BB303" s="939"/>
      <c r="BC303" s="940"/>
      <c r="BD303" s="939"/>
      <c r="BE303" s="940"/>
      <c r="BF303" s="939"/>
      <c r="BG303" s="940"/>
      <c r="BH303" s="336"/>
      <c r="BI303" s="311">
        <f t="shared" si="251"/>
        <v>0</v>
      </c>
      <c r="BJ303" s="311">
        <f t="shared" si="252"/>
        <v>0</v>
      </c>
      <c r="BK303" s="311">
        <f t="shared" si="253"/>
        <v>0</v>
      </c>
      <c r="BL303" s="301">
        <f t="shared" si="254"/>
        <v>0</v>
      </c>
    </row>
    <row r="304" spans="3:64" ht="15" customHeight="1">
      <c r="C304" s="71" t="s">
        <v>350</v>
      </c>
      <c r="D304" s="667" t="s">
        <v>373</v>
      </c>
      <c r="E304" s="66"/>
      <c r="F304" s="66"/>
      <c r="G304" s="66"/>
      <c r="H304" s="66"/>
      <c r="I304" s="66"/>
      <c r="J304" s="66"/>
      <c r="K304" s="66"/>
      <c r="L304" s="66"/>
      <c r="M304" s="66"/>
      <c r="N304" s="66"/>
      <c r="O304" s="597"/>
      <c r="P304" s="66"/>
      <c r="Q304" s="135"/>
      <c r="R304" s="64">
        <f t="shared" si="250"/>
        <v>1.1000000000000001</v>
      </c>
      <c r="S304" s="820"/>
      <c r="T304" s="833"/>
      <c r="U304" s="820"/>
      <c r="V304" s="833"/>
      <c r="W304" s="820"/>
      <c r="X304" s="833"/>
      <c r="Y304" s="339"/>
      <c r="Z304" s="787"/>
      <c r="AA304" s="788"/>
      <c r="AB304" s="787"/>
      <c r="AC304" s="788"/>
      <c r="AD304" s="787"/>
      <c r="AE304" s="788"/>
      <c r="AF304" s="330"/>
      <c r="AG304" s="812"/>
      <c r="AH304" s="813"/>
      <c r="AI304" s="812"/>
      <c r="AJ304" s="813"/>
      <c r="AK304" s="812"/>
      <c r="AL304" s="813"/>
      <c r="AM304" s="331"/>
      <c r="AN304" s="937"/>
      <c r="AO304" s="938"/>
      <c r="AP304" s="937"/>
      <c r="AQ304" s="938"/>
      <c r="AR304" s="937"/>
      <c r="AS304" s="938"/>
      <c r="AT304" s="334"/>
      <c r="AU304" s="893">
        <f t="shared" si="255"/>
        <v>0</v>
      </c>
      <c r="AV304" s="894"/>
      <c r="AW304" s="893">
        <f t="shared" si="256"/>
        <v>0</v>
      </c>
      <c r="AX304" s="894"/>
      <c r="AY304" s="893">
        <f t="shared" si="257"/>
        <v>0</v>
      </c>
      <c r="AZ304" s="894"/>
      <c r="BA304" s="292">
        <f t="shared" si="258"/>
        <v>0</v>
      </c>
      <c r="BB304" s="939"/>
      <c r="BC304" s="940"/>
      <c r="BD304" s="939"/>
      <c r="BE304" s="940"/>
      <c r="BF304" s="939"/>
      <c r="BG304" s="940"/>
      <c r="BH304" s="336"/>
      <c r="BI304" s="311">
        <f t="shared" si="251"/>
        <v>0</v>
      </c>
      <c r="BJ304" s="311">
        <f t="shared" si="252"/>
        <v>0</v>
      </c>
      <c r="BK304" s="311">
        <f t="shared" si="253"/>
        <v>0</v>
      </c>
      <c r="BL304" s="301">
        <f t="shared" si="254"/>
        <v>0</v>
      </c>
    </row>
    <row r="305" spans="1:64" ht="15" customHeight="1">
      <c r="C305" s="71" t="s">
        <v>262</v>
      </c>
      <c r="D305" s="667"/>
      <c r="E305" s="66"/>
      <c r="F305" s="66"/>
      <c r="G305" s="66"/>
      <c r="H305" s="66"/>
      <c r="I305" s="66"/>
      <c r="J305" s="66"/>
      <c r="K305" s="66"/>
      <c r="L305" s="66"/>
      <c r="M305" s="66"/>
      <c r="N305" s="66"/>
      <c r="O305" s="597"/>
      <c r="P305" s="66"/>
      <c r="Q305" s="135"/>
      <c r="R305" s="64">
        <f t="shared" si="250"/>
        <v>1</v>
      </c>
      <c r="S305" s="820"/>
      <c r="T305" s="833"/>
      <c r="U305" s="820"/>
      <c r="V305" s="833"/>
      <c r="W305" s="820"/>
      <c r="X305" s="833"/>
      <c r="Y305" s="339"/>
      <c r="Z305" s="787"/>
      <c r="AA305" s="788"/>
      <c r="AB305" s="787"/>
      <c r="AC305" s="788"/>
      <c r="AD305" s="787"/>
      <c r="AE305" s="788"/>
      <c r="AF305" s="330"/>
      <c r="AG305" s="812"/>
      <c r="AH305" s="813"/>
      <c r="AI305" s="812"/>
      <c r="AJ305" s="813"/>
      <c r="AK305" s="812"/>
      <c r="AL305" s="813"/>
      <c r="AM305" s="331"/>
      <c r="AN305" s="937"/>
      <c r="AO305" s="938"/>
      <c r="AP305" s="937"/>
      <c r="AQ305" s="938"/>
      <c r="AR305" s="937"/>
      <c r="AS305" s="938"/>
      <c r="AT305" s="334"/>
      <c r="AU305" s="893">
        <f t="shared" si="255"/>
        <v>0</v>
      </c>
      <c r="AV305" s="894"/>
      <c r="AW305" s="893">
        <f t="shared" si="256"/>
        <v>0</v>
      </c>
      <c r="AX305" s="894"/>
      <c r="AY305" s="893">
        <f t="shared" si="257"/>
        <v>0</v>
      </c>
      <c r="AZ305" s="894"/>
      <c r="BA305" s="292">
        <f t="shared" si="258"/>
        <v>0</v>
      </c>
      <c r="BB305" s="939"/>
      <c r="BC305" s="940"/>
      <c r="BD305" s="939"/>
      <c r="BE305" s="940"/>
      <c r="BF305" s="939"/>
      <c r="BG305" s="940"/>
      <c r="BH305" s="336"/>
      <c r="BI305" s="311">
        <f t="shared" si="251"/>
        <v>0</v>
      </c>
      <c r="BJ305" s="311">
        <f t="shared" si="252"/>
        <v>0</v>
      </c>
      <c r="BK305" s="311">
        <f t="shared" si="253"/>
        <v>0</v>
      </c>
      <c r="BL305" s="301">
        <f t="shared" si="254"/>
        <v>0</v>
      </c>
    </row>
    <row r="306" spans="1:64" ht="15" customHeight="1">
      <c r="C306" s="71" t="s">
        <v>28</v>
      </c>
      <c r="D306" s="667"/>
      <c r="E306" s="66"/>
      <c r="F306" s="66"/>
      <c r="G306" s="66"/>
      <c r="H306" s="66"/>
      <c r="I306" s="66"/>
      <c r="J306" s="66"/>
      <c r="K306" s="66"/>
      <c r="L306" s="66"/>
      <c r="M306" s="66"/>
      <c r="N306" s="66"/>
      <c r="O306" s="597"/>
      <c r="P306" s="66"/>
      <c r="Q306" s="135"/>
      <c r="R306" s="64">
        <f t="shared" si="250"/>
        <v>1</v>
      </c>
      <c r="S306" s="820"/>
      <c r="T306" s="833"/>
      <c r="U306" s="820"/>
      <c r="V306" s="833"/>
      <c r="W306" s="820"/>
      <c r="X306" s="833"/>
      <c r="Y306" s="339"/>
      <c r="Z306" s="787"/>
      <c r="AA306" s="788"/>
      <c r="AB306" s="787"/>
      <c r="AC306" s="788"/>
      <c r="AD306" s="787"/>
      <c r="AE306" s="788"/>
      <c r="AF306" s="330"/>
      <c r="AG306" s="812"/>
      <c r="AH306" s="813"/>
      <c r="AI306" s="812"/>
      <c r="AJ306" s="813"/>
      <c r="AK306" s="812"/>
      <c r="AL306" s="813"/>
      <c r="AM306" s="331"/>
      <c r="AN306" s="937"/>
      <c r="AO306" s="938"/>
      <c r="AP306" s="937"/>
      <c r="AQ306" s="938"/>
      <c r="AR306" s="937"/>
      <c r="AS306" s="938"/>
      <c r="AT306" s="334"/>
      <c r="AU306" s="893">
        <f t="shared" si="255"/>
        <v>0</v>
      </c>
      <c r="AV306" s="894"/>
      <c r="AW306" s="893">
        <f t="shared" si="256"/>
        <v>0</v>
      </c>
      <c r="AX306" s="894"/>
      <c r="AY306" s="893">
        <f t="shared" si="257"/>
        <v>0</v>
      </c>
      <c r="AZ306" s="894"/>
      <c r="BA306" s="292">
        <f t="shared" si="258"/>
        <v>0</v>
      </c>
      <c r="BB306" s="939"/>
      <c r="BC306" s="940"/>
      <c r="BD306" s="939"/>
      <c r="BE306" s="940"/>
      <c r="BF306" s="939"/>
      <c r="BG306" s="940"/>
      <c r="BH306" s="336"/>
      <c r="BI306" s="311">
        <f t="shared" si="251"/>
        <v>0</v>
      </c>
      <c r="BJ306" s="311">
        <f t="shared" si="252"/>
        <v>0</v>
      </c>
      <c r="BK306" s="311">
        <f t="shared" si="253"/>
        <v>0</v>
      </c>
      <c r="BL306" s="301">
        <f t="shared" si="254"/>
        <v>0</v>
      </c>
    </row>
    <row r="307" spans="1:64" ht="15" customHeight="1">
      <c r="C307" s="71" t="s">
        <v>54</v>
      </c>
      <c r="D307" s="667"/>
      <c r="E307" s="66"/>
      <c r="F307" s="66"/>
      <c r="G307" s="66"/>
      <c r="H307" s="66"/>
      <c r="I307" s="66"/>
      <c r="J307" s="66"/>
      <c r="K307" s="66"/>
      <c r="L307" s="66"/>
      <c r="M307" s="66"/>
      <c r="N307" s="66"/>
      <c r="O307" s="597"/>
      <c r="P307" s="66"/>
      <c r="Q307" s="77"/>
      <c r="R307" s="64">
        <f t="shared" si="250"/>
        <v>1.1000000000000001</v>
      </c>
      <c r="S307" s="820"/>
      <c r="T307" s="833"/>
      <c r="U307" s="820"/>
      <c r="V307" s="833"/>
      <c r="W307" s="820"/>
      <c r="X307" s="833"/>
      <c r="Y307" s="339"/>
      <c r="Z307" s="787"/>
      <c r="AA307" s="788"/>
      <c r="AB307" s="787"/>
      <c r="AC307" s="788"/>
      <c r="AD307" s="787"/>
      <c r="AE307" s="788"/>
      <c r="AF307" s="330"/>
      <c r="AG307" s="812"/>
      <c r="AH307" s="813"/>
      <c r="AI307" s="812"/>
      <c r="AJ307" s="813"/>
      <c r="AK307" s="812"/>
      <c r="AL307" s="813"/>
      <c r="AM307" s="331"/>
      <c r="AN307" s="937"/>
      <c r="AO307" s="938"/>
      <c r="AP307" s="937"/>
      <c r="AQ307" s="938"/>
      <c r="AR307" s="937"/>
      <c r="AS307" s="938"/>
      <c r="AT307" s="334"/>
      <c r="AU307" s="893">
        <f t="shared" si="255"/>
        <v>0</v>
      </c>
      <c r="AV307" s="894"/>
      <c r="AW307" s="893">
        <f t="shared" si="256"/>
        <v>0</v>
      </c>
      <c r="AX307" s="894"/>
      <c r="AY307" s="893">
        <f t="shared" si="257"/>
        <v>0</v>
      </c>
      <c r="AZ307" s="894"/>
      <c r="BA307" s="292">
        <f t="shared" si="258"/>
        <v>0</v>
      </c>
      <c r="BB307" s="939"/>
      <c r="BC307" s="940"/>
      <c r="BD307" s="939"/>
      <c r="BE307" s="940"/>
      <c r="BF307" s="939"/>
      <c r="BG307" s="940"/>
      <c r="BH307" s="336"/>
      <c r="BI307" s="311">
        <f t="shared" si="251"/>
        <v>0</v>
      </c>
      <c r="BJ307" s="311">
        <f t="shared" si="252"/>
        <v>0</v>
      </c>
      <c r="BK307" s="311">
        <f t="shared" si="253"/>
        <v>0</v>
      </c>
      <c r="BL307" s="301">
        <f t="shared" si="254"/>
        <v>0</v>
      </c>
    </row>
    <row r="308" spans="1:64" ht="15" customHeight="1">
      <c r="C308" s="133"/>
      <c r="D308" s="64"/>
      <c r="E308" s="47"/>
      <c r="F308" s="47"/>
      <c r="G308" s="47"/>
      <c r="H308" s="47"/>
      <c r="I308" s="47"/>
      <c r="J308" s="47"/>
      <c r="K308" s="47"/>
      <c r="L308" s="47"/>
      <c r="M308" s="47"/>
      <c r="N308" s="47"/>
      <c r="O308" s="627" t="s">
        <v>183</v>
      </c>
      <c r="P308" s="628"/>
      <c r="Q308" s="628"/>
      <c r="R308" s="629"/>
      <c r="S308" s="596"/>
      <c r="T308" s="595"/>
      <c r="U308" s="596"/>
      <c r="V308" s="595"/>
      <c r="W308" s="596"/>
      <c r="X308" s="595"/>
      <c r="Y308" s="138"/>
      <c r="Z308" s="596"/>
      <c r="AA308" s="595"/>
      <c r="AB308" s="596"/>
      <c r="AC308" s="595"/>
      <c r="AD308" s="596"/>
      <c r="AE308" s="595"/>
      <c r="AF308" s="138"/>
      <c r="AG308" s="596"/>
      <c r="AH308" s="595"/>
      <c r="AI308" s="596"/>
      <c r="AJ308" s="595"/>
      <c r="AK308" s="596"/>
      <c r="AL308" s="595"/>
      <c r="AM308" s="138"/>
      <c r="AN308" s="596"/>
      <c r="AO308" s="595"/>
      <c r="AP308" s="596"/>
      <c r="AQ308" s="595"/>
      <c r="AR308" s="596"/>
      <c r="AS308" s="595"/>
      <c r="AT308" s="138"/>
      <c r="AU308" s="596">
        <f>SUM(AU284:AU307)</f>
        <v>0</v>
      </c>
      <c r="AV308" s="595"/>
      <c r="AW308" s="596">
        <f>SUM(AW284:AW307)</f>
        <v>0</v>
      </c>
      <c r="AX308" s="595"/>
      <c r="AY308" s="596">
        <f>SUM(AY284:AY307)</f>
        <v>0</v>
      </c>
      <c r="AZ308" s="595"/>
      <c r="BA308" s="138">
        <f>SUM(AU308:AZ308)</f>
        <v>0</v>
      </c>
      <c r="BB308" s="596"/>
      <c r="BC308" s="595"/>
      <c r="BD308" s="596"/>
      <c r="BE308" s="595"/>
      <c r="BF308" s="596"/>
      <c r="BG308" s="595"/>
      <c r="BH308" s="138"/>
      <c r="BI308" s="312">
        <f t="shared" ref="BI308:BK308" si="259">SUM(BI284:BI307)</f>
        <v>0</v>
      </c>
      <c r="BJ308" s="312">
        <f t="shared" si="259"/>
        <v>0</v>
      </c>
      <c r="BK308" s="312">
        <f t="shared" si="259"/>
        <v>0</v>
      </c>
      <c r="BL308" s="312">
        <f t="shared" si="254"/>
        <v>0</v>
      </c>
    </row>
    <row r="309" spans="1:64" s="91" customFormat="1" ht="15.75">
      <c r="A309" s="151">
        <v>2000</v>
      </c>
      <c r="B309" s="151"/>
      <c r="C309" s="952" t="str">
        <f>CONCATENATE(BB8," Travel")</f>
        <v>Dept #3 Match Budget Travel</v>
      </c>
      <c r="D309" s="953"/>
      <c r="E309" s="635" t="s">
        <v>461</v>
      </c>
      <c r="F309" s="635"/>
      <c r="G309" s="635"/>
      <c r="H309" s="635"/>
      <c r="I309" s="635"/>
      <c r="J309" s="635"/>
      <c r="K309" s="635"/>
      <c r="L309" s="635"/>
      <c r="M309" s="635"/>
      <c r="N309" s="635"/>
      <c r="O309" s="99"/>
      <c r="P309" s="99"/>
      <c r="Q309" s="99"/>
      <c r="R309" s="153"/>
      <c r="S309" s="159"/>
      <c r="T309" s="239"/>
      <c r="U309" s="159"/>
      <c r="V309" s="239"/>
      <c r="W309" s="159"/>
      <c r="X309" s="239"/>
      <c r="Y309" s="129"/>
      <c r="Z309" s="159"/>
      <c r="AA309" s="239"/>
      <c r="AB309" s="159"/>
      <c r="AC309" s="239"/>
      <c r="AD309" s="159"/>
      <c r="AE309" s="239"/>
      <c r="AF309" s="129"/>
      <c r="AG309" s="159"/>
      <c r="AH309" s="239"/>
      <c r="AI309" s="159"/>
      <c r="AJ309" s="239"/>
      <c r="AK309" s="159"/>
      <c r="AL309" s="239"/>
      <c r="AM309" s="129"/>
      <c r="AN309" s="159"/>
      <c r="AO309" s="239"/>
      <c r="AP309" s="159"/>
      <c r="AQ309" s="239"/>
      <c r="AR309" s="159"/>
      <c r="AS309" s="239"/>
      <c r="AT309" s="129"/>
      <c r="AU309" s="159"/>
      <c r="AV309" s="239"/>
      <c r="AW309" s="159"/>
      <c r="AX309" s="239"/>
      <c r="AY309" s="159"/>
      <c r="AZ309" s="239"/>
      <c r="BA309" s="129"/>
      <c r="BB309" s="159"/>
      <c r="BC309" s="239"/>
      <c r="BD309" s="159"/>
      <c r="BE309" s="239"/>
      <c r="BF309" s="159"/>
      <c r="BG309" s="239"/>
      <c r="BH309" s="129"/>
      <c r="BI309" s="197"/>
      <c r="BJ309" s="197"/>
      <c r="BK309" s="197"/>
      <c r="BL309" s="329"/>
    </row>
    <row r="310" spans="1:64" s="50" customFormat="1" ht="34.5" customHeight="1">
      <c r="A310" s="151"/>
      <c r="B310" s="72"/>
      <c r="C310" s="120" t="s">
        <v>53</v>
      </c>
      <c r="D310" s="73" t="s">
        <v>182</v>
      </c>
      <c r="E310" s="465" t="str">
        <f>BB9</f>
        <v>Year 1</v>
      </c>
      <c r="F310" s="465" t="str">
        <f>BD9</f>
        <v>Year 2</v>
      </c>
      <c r="G310" s="465" t="str">
        <f>BF9</f>
        <v>Year 3</v>
      </c>
      <c r="H310" s="465"/>
      <c r="I310" s="465"/>
      <c r="J310" s="77"/>
      <c r="K310" s="77"/>
      <c r="L310" s="77"/>
      <c r="M310" s="77"/>
      <c r="N310" s="77"/>
      <c r="O310" s="75" t="s">
        <v>371</v>
      </c>
      <c r="P310" s="75" t="s">
        <v>372</v>
      </c>
      <c r="Q310" s="75" t="s">
        <v>76</v>
      </c>
      <c r="R310" s="75" t="s">
        <v>352</v>
      </c>
      <c r="S310" s="159"/>
      <c r="T310" s="128"/>
      <c r="U310" s="160"/>
      <c r="V310" s="128"/>
      <c r="W310" s="160"/>
      <c r="X310" s="128"/>
      <c r="Y310" s="129"/>
      <c r="Z310" s="159"/>
      <c r="AA310" s="128"/>
      <c r="AB310" s="160"/>
      <c r="AC310" s="128"/>
      <c r="AD310" s="160"/>
      <c r="AE310" s="128"/>
      <c r="AF310" s="129"/>
      <c r="AG310" s="159"/>
      <c r="AH310" s="128"/>
      <c r="AI310" s="160"/>
      <c r="AJ310" s="128"/>
      <c r="AK310" s="160"/>
      <c r="AL310" s="128"/>
      <c r="AM310" s="129"/>
      <c r="AN310" s="159"/>
      <c r="AO310" s="128"/>
      <c r="AP310" s="160"/>
      <c r="AQ310" s="128"/>
      <c r="AR310" s="160"/>
      <c r="AS310" s="128"/>
      <c r="AT310" s="129"/>
      <c r="AU310" s="159"/>
      <c r="AV310" s="128"/>
      <c r="AW310" s="160"/>
      <c r="AX310" s="128"/>
      <c r="AY310" s="160"/>
      <c r="AZ310" s="128"/>
      <c r="BA310" s="129"/>
      <c r="BB310" s="159"/>
      <c r="BC310" s="128"/>
      <c r="BD310" s="160"/>
      <c r="BE310" s="128"/>
      <c r="BF310" s="160"/>
      <c r="BG310" s="128"/>
      <c r="BH310" s="129"/>
      <c r="BI310" s="271"/>
      <c r="BJ310" s="271"/>
      <c r="BK310" s="271"/>
      <c r="BL310" s="271"/>
    </row>
    <row r="311" spans="1:64" s="50" customFormat="1" ht="15" customHeight="1">
      <c r="A311" s="72"/>
      <c r="B311" s="72"/>
      <c r="C311" s="71" t="s">
        <v>350</v>
      </c>
      <c r="D311" s="667" t="s">
        <v>373</v>
      </c>
      <c r="E311" s="66"/>
      <c r="F311" s="66"/>
      <c r="G311" s="66"/>
      <c r="H311" s="66"/>
      <c r="I311" s="66"/>
      <c r="J311" s="66"/>
      <c r="K311" s="66"/>
      <c r="L311" s="66"/>
      <c r="M311" s="66"/>
      <c r="N311" s="66"/>
      <c r="O311" s="597"/>
      <c r="P311" s="66"/>
      <c r="Q311" s="135"/>
      <c r="R311" s="64">
        <f t="shared" ref="R311:R330" si="260">VLOOKUP(C311,TravelIncrease,2,0)</f>
        <v>1.1000000000000001</v>
      </c>
      <c r="S311" s="820"/>
      <c r="T311" s="833"/>
      <c r="U311" s="820"/>
      <c r="V311" s="833"/>
      <c r="W311" s="820"/>
      <c r="X311" s="833"/>
      <c r="Y311" s="339"/>
      <c r="Z311" s="787"/>
      <c r="AA311" s="788"/>
      <c r="AB311" s="787"/>
      <c r="AC311" s="788"/>
      <c r="AD311" s="787"/>
      <c r="AE311" s="788"/>
      <c r="AF311" s="330"/>
      <c r="AG311" s="812"/>
      <c r="AH311" s="813"/>
      <c r="AI311" s="812"/>
      <c r="AJ311" s="813"/>
      <c r="AK311" s="812"/>
      <c r="AL311" s="813"/>
      <c r="AM311" s="331"/>
      <c r="AN311" s="937"/>
      <c r="AO311" s="938"/>
      <c r="AP311" s="937"/>
      <c r="AQ311" s="938"/>
      <c r="AR311" s="937"/>
      <c r="AS311" s="938"/>
      <c r="AT311" s="334"/>
      <c r="AU311" s="935"/>
      <c r="AV311" s="936"/>
      <c r="AW311" s="935"/>
      <c r="AX311" s="936"/>
      <c r="AY311" s="935"/>
      <c r="AZ311" s="936"/>
      <c r="BA311" s="335"/>
      <c r="BB311" s="898">
        <f>$E311*$P311*$Q311</f>
        <v>0</v>
      </c>
      <c r="BC311" s="899"/>
      <c r="BD311" s="898">
        <f>$F311*$P311*$Q311*$R311</f>
        <v>0</v>
      </c>
      <c r="BE311" s="899"/>
      <c r="BF311" s="898">
        <f t="shared" ref="BF311:BF330" si="261">$G311*$P311*Q311*($R311^2)</f>
        <v>0</v>
      </c>
      <c r="BG311" s="899"/>
      <c r="BH311" s="295">
        <f>SUM(BB311+BD311+BF311)</f>
        <v>0</v>
      </c>
      <c r="BI311" s="311">
        <f t="shared" ref="BI311:BI330" si="262">BB311</f>
        <v>0</v>
      </c>
      <c r="BJ311" s="311">
        <f t="shared" ref="BJ311:BJ330" si="263">BD311</f>
        <v>0</v>
      </c>
      <c r="BK311" s="311">
        <f t="shared" ref="BK311:BK330" si="264">BF311</f>
        <v>0</v>
      </c>
      <c r="BL311" s="301">
        <f t="shared" ref="BL311:BL331" si="265">SUM(BI311:BK311)</f>
        <v>0</v>
      </c>
    </row>
    <row r="312" spans="1:64" s="50" customFormat="1" ht="15" customHeight="1">
      <c r="A312" s="72"/>
      <c r="B312" s="72"/>
      <c r="C312" s="71" t="s">
        <v>262</v>
      </c>
      <c r="D312" s="667"/>
      <c r="E312" s="66"/>
      <c r="F312" s="66"/>
      <c r="G312" s="66"/>
      <c r="H312" s="66"/>
      <c r="I312" s="66"/>
      <c r="J312" s="66"/>
      <c r="K312" s="66"/>
      <c r="L312" s="66"/>
      <c r="M312" s="66"/>
      <c r="N312" s="66"/>
      <c r="O312" s="597"/>
      <c r="P312" s="66"/>
      <c r="Q312" s="135"/>
      <c r="R312" s="64">
        <f t="shared" si="260"/>
        <v>1</v>
      </c>
      <c r="S312" s="820"/>
      <c r="T312" s="833"/>
      <c r="U312" s="820"/>
      <c r="V312" s="833"/>
      <c r="W312" s="820"/>
      <c r="X312" s="833"/>
      <c r="Y312" s="339"/>
      <c r="Z312" s="787"/>
      <c r="AA312" s="788"/>
      <c r="AB312" s="787"/>
      <c r="AC312" s="788"/>
      <c r="AD312" s="787"/>
      <c r="AE312" s="788"/>
      <c r="AF312" s="330"/>
      <c r="AG312" s="812"/>
      <c r="AH312" s="813"/>
      <c r="AI312" s="812"/>
      <c r="AJ312" s="813"/>
      <c r="AK312" s="812"/>
      <c r="AL312" s="813"/>
      <c r="AM312" s="331"/>
      <c r="AN312" s="937"/>
      <c r="AO312" s="938"/>
      <c r="AP312" s="937"/>
      <c r="AQ312" s="938"/>
      <c r="AR312" s="937"/>
      <c r="AS312" s="938"/>
      <c r="AT312" s="334"/>
      <c r="AU312" s="935"/>
      <c r="AV312" s="936"/>
      <c r="AW312" s="935"/>
      <c r="AX312" s="936"/>
      <c r="AY312" s="935"/>
      <c r="AZ312" s="936"/>
      <c r="BA312" s="335"/>
      <c r="BB312" s="898">
        <f t="shared" ref="BB312:BB330" si="266">$E312*$P312*$Q312</f>
        <v>0</v>
      </c>
      <c r="BC312" s="899"/>
      <c r="BD312" s="898">
        <f t="shared" ref="BD312:BD330" si="267">$F312*$P312*$Q312*$R312</f>
        <v>0</v>
      </c>
      <c r="BE312" s="899"/>
      <c r="BF312" s="898">
        <f t="shared" si="261"/>
        <v>0</v>
      </c>
      <c r="BG312" s="899"/>
      <c r="BH312" s="295">
        <f t="shared" ref="BH312:BH330" si="268">SUM(BB312+BD312+BF312)</f>
        <v>0</v>
      </c>
      <c r="BI312" s="311">
        <f t="shared" si="262"/>
        <v>0</v>
      </c>
      <c r="BJ312" s="311">
        <f t="shared" si="263"/>
        <v>0</v>
      </c>
      <c r="BK312" s="311">
        <f t="shared" si="264"/>
        <v>0</v>
      </c>
      <c r="BL312" s="301">
        <f t="shared" si="265"/>
        <v>0</v>
      </c>
    </row>
    <row r="313" spans="1:64" s="50" customFormat="1" ht="15" customHeight="1">
      <c r="A313" s="72"/>
      <c r="B313" s="72"/>
      <c r="C313" s="71" t="s">
        <v>28</v>
      </c>
      <c r="D313" s="667"/>
      <c r="E313" s="66"/>
      <c r="F313" s="66"/>
      <c r="G313" s="66"/>
      <c r="H313" s="66"/>
      <c r="I313" s="66"/>
      <c r="J313" s="66"/>
      <c r="K313" s="66"/>
      <c r="L313" s="66"/>
      <c r="M313" s="66"/>
      <c r="N313" s="66"/>
      <c r="O313" s="597"/>
      <c r="P313" s="66"/>
      <c r="Q313" s="135"/>
      <c r="R313" s="64">
        <f t="shared" si="260"/>
        <v>1</v>
      </c>
      <c r="S313" s="820"/>
      <c r="T313" s="833"/>
      <c r="U313" s="820"/>
      <c r="V313" s="833"/>
      <c r="W313" s="820"/>
      <c r="X313" s="833"/>
      <c r="Y313" s="339"/>
      <c r="Z313" s="787"/>
      <c r="AA313" s="788"/>
      <c r="AB313" s="787"/>
      <c r="AC313" s="788"/>
      <c r="AD313" s="787"/>
      <c r="AE313" s="788"/>
      <c r="AF313" s="330"/>
      <c r="AG313" s="812"/>
      <c r="AH313" s="813"/>
      <c r="AI313" s="812"/>
      <c r="AJ313" s="813"/>
      <c r="AK313" s="812"/>
      <c r="AL313" s="813"/>
      <c r="AM313" s="331"/>
      <c r="AN313" s="937"/>
      <c r="AO313" s="938"/>
      <c r="AP313" s="937"/>
      <c r="AQ313" s="938"/>
      <c r="AR313" s="937"/>
      <c r="AS313" s="938"/>
      <c r="AT313" s="334"/>
      <c r="AU313" s="935"/>
      <c r="AV313" s="936"/>
      <c r="AW313" s="935"/>
      <c r="AX313" s="936"/>
      <c r="AY313" s="935"/>
      <c r="AZ313" s="936"/>
      <c r="BA313" s="335"/>
      <c r="BB313" s="898">
        <f t="shared" si="266"/>
        <v>0</v>
      </c>
      <c r="BC313" s="899"/>
      <c r="BD313" s="898">
        <f t="shared" si="267"/>
        <v>0</v>
      </c>
      <c r="BE313" s="899"/>
      <c r="BF313" s="898">
        <f t="shared" si="261"/>
        <v>0</v>
      </c>
      <c r="BG313" s="899"/>
      <c r="BH313" s="295">
        <f t="shared" si="268"/>
        <v>0</v>
      </c>
      <c r="BI313" s="311">
        <f t="shared" si="262"/>
        <v>0</v>
      </c>
      <c r="BJ313" s="311">
        <f t="shared" si="263"/>
        <v>0</v>
      </c>
      <c r="BK313" s="311">
        <f t="shared" si="264"/>
        <v>0</v>
      </c>
      <c r="BL313" s="301">
        <f t="shared" si="265"/>
        <v>0</v>
      </c>
    </row>
    <row r="314" spans="1:64" s="50" customFormat="1" ht="15" customHeight="1">
      <c r="A314" s="72"/>
      <c r="B314" s="72"/>
      <c r="C314" s="71" t="s">
        <v>54</v>
      </c>
      <c r="D314" s="667"/>
      <c r="E314" s="66"/>
      <c r="F314" s="66"/>
      <c r="G314" s="66"/>
      <c r="H314" s="66"/>
      <c r="I314" s="66"/>
      <c r="J314" s="66"/>
      <c r="K314" s="66"/>
      <c r="L314" s="66"/>
      <c r="M314" s="66"/>
      <c r="N314" s="66"/>
      <c r="O314" s="597"/>
      <c r="P314" s="66"/>
      <c r="Q314" s="135"/>
      <c r="R314" s="64">
        <f t="shared" si="260"/>
        <v>1.1000000000000001</v>
      </c>
      <c r="S314" s="820"/>
      <c r="T314" s="833"/>
      <c r="U314" s="820"/>
      <c r="V314" s="833"/>
      <c r="W314" s="820"/>
      <c r="X314" s="833"/>
      <c r="Y314" s="339"/>
      <c r="Z314" s="787"/>
      <c r="AA314" s="788"/>
      <c r="AB314" s="787"/>
      <c r="AC314" s="788"/>
      <c r="AD314" s="787"/>
      <c r="AE314" s="788"/>
      <c r="AF314" s="330"/>
      <c r="AG314" s="812"/>
      <c r="AH314" s="813"/>
      <c r="AI314" s="812"/>
      <c r="AJ314" s="813"/>
      <c r="AK314" s="812"/>
      <c r="AL314" s="813"/>
      <c r="AM314" s="331"/>
      <c r="AN314" s="937"/>
      <c r="AO314" s="938"/>
      <c r="AP314" s="937"/>
      <c r="AQ314" s="938"/>
      <c r="AR314" s="937"/>
      <c r="AS314" s="938"/>
      <c r="AT314" s="334"/>
      <c r="AU314" s="935"/>
      <c r="AV314" s="936"/>
      <c r="AW314" s="935"/>
      <c r="AX314" s="936"/>
      <c r="AY314" s="935"/>
      <c r="AZ314" s="936"/>
      <c r="BA314" s="335"/>
      <c r="BB314" s="898">
        <f t="shared" si="266"/>
        <v>0</v>
      </c>
      <c r="BC314" s="899"/>
      <c r="BD314" s="898">
        <f t="shared" si="267"/>
        <v>0</v>
      </c>
      <c r="BE314" s="899"/>
      <c r="BF314" s="898">
        <f t="shared" si="261"/>
        <v>0</v>
      </c>
      <c r="BG314" s="899"/>
      <c r="BH314" s="295">
        <f t="shared" si="268"/>
        <v>0</v>
      </c>
      <c r="BI314" s="311">
        <f t="shared" si="262"/>
        <v>0</v>
      </c>
      <c r="BJ314" s="311">
        <f t="shared" si="263"/>
        <v>0</v>
      </c>
      <c r="BK314" s="311">
        <f t="shared" si="264"/>
        <v>0</v>
      </c>
      <c r="BL314" s="301">
        <f t="shared" si="265"/>
        <v>0</v>
      </c>
    </row>
    <row r="315" spans="1:64" s="50" customFormat="1" ht="15" customHeight="1">
      <c r="A315" s="72"/>
      <c r="B315" s="72"/>
      <c r="C315" s="71" t="s">
        <v>350</v>
      </c>
      <c r="D315" s="667" t="s">
        <v>373</v>
      </c>
      <c r="E315" s="66"/>
      <c r="F315" s="66"/>
      <c r="G315" s="66"/>
      <c r="H315" s="66"/>
      <c r="I315" s="66"/>
      <c r="J315" s="66"/>
      <c r="K315" s="66"/>
      <c r="L315" s="66"/>
      <c r="M315" s="66"/>
      <c r="N315" s="66"/>
      <c r="O315" s="597"/>
      <c r="P315" s="66"/>
      <c r="Q315" s="135"/>
      <c r="R315" s="64">
        <f t="shared" si="260"/>
        <v>1.1000000000000001</v>
      </c>
      <c r="S315" s="820"/>
      <c r="T315" s="833"/>
      <c r="U315" s="820"/>
      <c r="V315" s="833"/>
      <c r="W315" s="820"/>
      <c r="X315" s="833"/>
      <c r="Y315" s="339"/>
      <c r="Z315" s="787"/>
      <c r="AA315" s="788"/>
      <c r="AB315" s="787"/>
      <c r="AC315" s="788"/>
      <c r="AD315" s="787"/>
      <c r="AE315" s="788"/>
      <c r="AF315" s="330"/>
      <c r="AG315" s="812"/>
      <c r="AH315" s="813"/>
      <c r="AI315" s="812"/>
      <c r="AJ315" s="813"/>
      <c r="AK315" s="812"/>
      <c r="AL315" s="813"/>
      <c r="AM315" s="331"/>
      <c r="AN315" s="937"/>
      <c r="AO315" s="938"/>
      <c r="AP315" s="937"/>
      <c r="AQ315" s="938"/>
      <c r="AR315" s="937"/>
      <c r="AS315" s="938"/>
      <c r="AT315" s="334"/>
      <c r="AU315" s="935"/>
      <c r="AV315" s="936"/>
      <c r="AW315" s="935"/>
      <c r="AX315" s="936"/>
      <c r="AY315" s="935"/>
      <c r="AZ315" s="936"/>
      <c r="BA315" s="335"/>
      <c r="BB315" s="898">
        <f t="shared" si="266"/>
        <v>0</v>
      </c>
      <c r="BC315" s="899"/>
      <c r="BD315" s="898">
        <f t="shared" si="267"/>
        <v>0</v>
      </c>
      <c r="BE315" s="899"/>
      <c r="BF315" s="898">
        <f t="shared" si="261"/>
        <v>0</v>
      </c>
      <c r="BG315" s="899"/>
      <c r="BH315" s="295">
        <f t="shared" si="268"/>
        <v>0</v>
      </c>
      <c r="BI315" s="311">
        <f t="shared" si="262"/>
        <v>0</v>
      </c>
      <c r="BJ315" s="311">
        <f t="shared" si="263"/>
        <v>0</v>
      </c>
      <c r="BK315" s="311">
        <f t="shared" si="264"/>
        <v>0</v>
      </c>
      <c r="BL315" s="301">
        <f t="shared" si="265"/>
        <v>0</v>
      </c>
    </row>
    <row r="316" spans="1:64" s="50" customFormat="1" ht="15" customHeight="1">
      <c r="A316" s="72"/>
      <c r="B316" s="72"/>
      <c r="C316" s="71" t="s">
        <v>262</v>
      </c>
      <c r="D316" s="667"/>
      <c r="E316" s="66"/>
      <c r="F316" s="66"/>
      <c r="G316" s="66"/>
      <c r="H316" s="66"/>
      <c r="I316" s="66"/>
      <c r="J316" s="66"/>
      <c r="K316" s="66"/>
      <c r="L316" s="66"/>
      <c r="M316" s="66"/>
      <c r="N316" s="66"/>
      <c r="O316" s="597"/>
      <c r="P316" s="66"/>
      <c r="Q316" s="135"/>
      <c r="R316" s="64">
        <f t="shared" si="260"/>
        <v>1</v>
      </c>
      <c r="S316" s="820"/>
      <c r="T316" s="833"/>
      <c r="U316" s="820"/>
      <c r="V316" s="833"/>
      <c r="W316" s="820"/>
      <c r="X316" s="833"/>
      <c r="Y316" s="339"/>
      <c r="Z316" s="787"/>
      <c r="AA316" s="788"/>
      <c r="AB316" s="787"/>
      <c r="AC316" s="788"/>
      <c r="AD316" s="787"/>
      <c r="AE316" s="788"/>
      <c r="AF316" s="330"/>
      <c r="AG316" s="812"/>
      <c r="AH316" s="813"/>
      <c r="AI316" s="812"/>
      <c r="AJ316" s="813"/>
      <c r="AK316" s="812"/>
      <c r="AL316" s="813"/>
      <c r="AM316" s="331"/>
      <c r="AN316" s="937"/>
      <c r="AO316" s="938"/>
      <c r="AP316" s="937"/>
      <c r="AQ316" s="938"/>
      <c r="AR316" s="937"/>
      <c r="AS316" s="938"/>
      <c r="AT316" s="334"/>
      <c r="AU316" s="935"/>
      <c r="AV316" s="936"/>
      <c r="AW316" s="935"/>
      <c r="AX316" s="936"/>
      <c r="AY316" s="935"/>
      <c r="AZ316" s="936"/>
      <c r="BA316" s="335"/>
      <c r="BB316" s="898">
        <f t="shared" si="266"/>
        <v>0</v>
      </c>
      <c r="BC316" s="899"/>
      <c r="BD316" s="898">
        <f t="shared" si="267"/>
        <v>0</v>
      </c>
      <c r="BE316" s="899"/>
      <c r="BF316" s="898">
        <f t="shared" si="261"/>
        <v>0</v>
      </c>
      <c r="BG316" s="899"/>
      <c r="BH316" s="295">
        <f t="shared" si="268"/>
        <v>0</v>
      </c>
      <c r="BI316" s="311">
        <f t="shared" si="262"/>
        <v>0</v>
      </c>
      <c r="BJ316" s="311">
        <f t="shared" si="263"/>
        <v>0</v>
      </c>
      <c r="BK316" s="311">
        <f t="shared" si="264"/>
        <v>0</v>
      </c>
      <c r="BL316" s="301">
        <f t="shared" si="265"/>
        <v>0</v>
      </c>
    </row>
    <row r="317" spans="1:64" s="50" customFormat="1" ht="15" customHeight="1">
      <c r="A317" s="72"/>
      <c r="B317" s="72"/>
      <c r="C317" s="71" t="s">
        <v>28</v>
      </c>
      <c r="D317" s="667"/>
      <c r="E317" s="66"/>
      <c r="F317" s="66"/>
      <c r="G317" s="66"/>
      <c r="H317" s="66"/>
      <c r="I317" s="66"/>
      <c r="J317" s="66"/>
      <c r="K317" s="66"/>
      <c r="L317" s="66"/>
      <c r="M317" s="66"/>
      <c r="N317" s="66"/>
      <c r="O317" s="597"/>
      <c r="P317" s="66"/>
      <c r="Q317" s="135"/>
      <c r="R317" s="64">
        <f t="shared" si="260"/>
        <v>1</v>
      </c>
      <c r="S317" s="820"/>
      <c r="T317" s="833"/>
      <c r="U317" s="820"/>
      <c r="V317" s="833"/>
      <c r="W317" s="820"/>
      <c r="X317" s="833"/>
      <c r="Y317" s="339"/>
      <c r="Z317" s="787"/>
      <c r="AA317" s="788"/>
      <c r="AB317" s="787"/>
      <c r="AC317" s="788"/>
      <c r="AD317" s="787"/>
      <c r="AE317" s="788"/>
      <c r="AF317" s="330"/>
      <c r="AG317" s="812"/>
      <c r="AH317" s="813"/>
      <c r="AI317" s="812"/>
      <c r="AJ317" s="813"/>
      <c r="AK317" s="812"/>
      <c r="AL317" s="813"/>
      <c r="AM317" s="331"/>
      <c r="AN317" s="937"/>
      <c r="AO317" s="938"/>
      <c r="AP317" s="937"/>
      <c r="AQ317" s="938"/>
      <c r="AR317" s="937"/>
      <c r="AS317" s="938"/>
      <c r="AT317" s="334"/>
      <c r="AU317" s="935"/>
      <c r="AV317" s="936"/>
      <c r="AW317" s="935"/>
      <c r="AX317" s="936"/>
      <c r="AY317" s="935"/>
      <c r="AZ317" s="936"/>
      <c r="BA317" s="335"/>
      <c r="BB317" s="898">
        <f t="shared" si="266"/>
        <v>0</v>
      </c>
      <c r="BC317" s="899"/>
      <c r="BD317" s="898">
        <f t="shared" si="267"/>
        <v>0</v>
      </c>
      <c r="BE317" s="899"/>
      <c r="BF317" s="898">
        <f t="shared" si="261"/>
        <v>0</v>
      </c>
      <c r="BG317" s="899"/>
      <c r="BH317" s="295">
        <f t="shared" si="268"/>
        <v>0</v>
      </c>
      <c r="BI317" s="311">
        <f t="shared" si="262"/>
        <v>0</v>
      </c>
      <c r="BJ317" s="311">
        <f t="shared" si="263"/>
        <v>0</v>
      </c>
      <c r="BK317" s="311">
        <f t="shared" si="264"/>
        <v>0</v>
      </c>
      <c r="BL317" s="301">
        <f t="shared" si="265"/>
        <v>0</v>
      </c>
    </row>
    <row r="318" spans="1:64" s="50" customFormat="1" ht="15" customHeight="1">
      <c r="A318" s="72"/>
      <c r="B318" s="72"/>
      <c r="C318" s="71" t="s">
        <v>54</v>
      </c>
      <c r="D318" s="667"/>
      <c r="E318" s="66"/>
      <c r="F318" s="66"/>
      <c r="G318" s="66"/>
      <c r="H318" s="66"/>
      <c r="I318" s="66"/>
      <c r="J318" s="66"/>
      <c r="K318" s="66"/>
      <c r="L318" s="66"/>
      <c r="M318" s="66"/>
      <c r="N318" s="66"/>
      <c r="O318" s="597"/>
      <c r="P318" s="66"/>
      <c r="Q318" s="135"/>
      <c r="R318" s="64">
        <f t="shared" si="260"/>
        <v>1.1000000000000001</v>
      </c>
      <c r="S318" s="820"/>
      <c r="T318" s="833"/>
      <c r="U318" s="820"/>
      <c r="V318" s="833"/>
      <c r="W318" s="820"/>
      <c r="X318" s="833"/>
      <c r="Y318" s="339"/>
      <c r="Z318" s="787"/>
      <c r="AA318" s="788"/>
      <c r="AB318" s="787"/>
      <c r="AC318" s="788"/>
      <c r="AD318" s="787"/>
      <c r="AE318" s="788"/>
      <c r="AF318" s="330"/>
      <c r="AG318" s="812"/>
      <c r="AH318" s="813"/>
      <c r="AI318" s="812"/>
      <c r="AJ318" s="813"/>
      <c r="AK318" s="812"/>
      <c r="AL318" s="813"/>
      <c r="AM318" s="331"/>
      <c r="AN318" s="937"/>
      <c r="AO318" s="938"/>
      <c r="AP318" s="937"/>
      <c r="AQ318" s="938"/>
      <c r="AR318" s="937"/>
      <c r="AS318" s="938"/>
      <c r="AT318" s="334"/>
      <c r="AU318" s="935"/>
      <c r="AV318" s="936"/>
      <c r="AW318" s="935"/>
      <c r="AX318" s="936"/>
      <c r="AY318" s="935"/>
      <c r="AZ318" s="936"/>
      <c r="BA318" s="335"/>
      <c r="BB318" s="898">
        <f t="shared" si="266"/>
        <v>0</v>
      </c>
      <c r="BC318" s="899"/>
      <c r="BD318" s="898">
        <f t="shared" si="267"/>
        <v>0</v>
      </c>
      <c r="BE318" s="899"/>
      <c r="BF318" s="898">
        <f t="shared" si="261"/>
        <v>0</v>
      </c>
      <c r="BG318" s="899"/>
      <c r="BH318" s="295">
        <f t="shared" si="268"/>
        <v>0</v>
      </c>
      <c r="BI318" s="311">
        <f t="shared" si="262"/>
        <v>0</v>
      </c>
      <c r="BJ318" s="311">
        <f t="shared" si="263"/>
        <v>0</v>
      </c>
      <c r="BK318" s="311">
        <f t="shared" si="264"/>
        <v>0</v>
      </c>
      <c r="BL318" s="301">
        <f t="shared" si="265"/>
        <v>0</v>
      </c>
    </row>
    <row r="319" spans="1:64" s="50" customFormat="1" ht="15" customHeight="1">
      <c r="A319" s="72"/>
      <c r="B319" s="72"/>
      <c r="C319" s="71" t="s">
        <v>350</v>
      </c>
      <c r="D319" s="667" t="s">
        <v>373</v>
      </c>
      <c r="E319" s="66"/>
      <c r="F319" s="66"/>
      <c r="G319" s="66"/>
      <c r="H319" s="66"/>
      <c r="I319" s="66"/>
      <c r="J319" s="66"/>
      <c r="K319" s="66"/>
      <c r="L319" s="66"/>
      <c r="M319" s="66"/>
      <c r="N319" s="66"/>
      <c r="O319" s="597"/>
      <c r="P319" s="66"/>
      <c r="Q319" s="135"/>
      <c r="R319" s="64">
        <f t="shared" si="260"/>
        <v>1.1000000000000001</v>
      </c>
      <c r="S319" s="820"/>
      <c r="T319" s="833"/>
      <c r="U319" s="820"/>
      <c r="V319" s="833"/>
      <c r="W319" s="820"/>
      <c r="X319" s="833"/>
      <c r="Y319" s="339"/>
      <c r="Z319" s="787"/>
      <c r="AA319" s="788"/>
      <c r="AB319" s="787"/>
      <c r="AC319" s="788"/>
      <c r="AD319" s="787"/>
      <c r="AE319" s="788"/>
      <c r="AF319" s="330"/>
      <c r="AG319" s="812"/>
      <c r="AH319" s="813"/>
      <c r="AI319" s="812"/>
      <c r="AJ319" s="813"/>
      <c r="AK319" s="812"/>
      <c r="AL319" s="813"/>
      <c r="AM319" s="331"/>
      <c r="AN319" s="937"/>
      <c r="AO319" s="938"/>
      <c r="AP319" s="937"/>
      <c r="AQ319" s="938"/>
      <c r="AR319" s="937"/>
      <c r="AS319" s="938"/>
      <c r="AT319" s="334"/>
      <c r="AU319" s="935"/>
      <c r="AV319" s="936"/>
      <c r="AW319" s="935"/>
      <c r="AX319" s="936"/>
      <c r="AY319" s="935"/>
      <c r="AZ319" s="936"/>
      <c r="BA319" s="335"/>
      <c r="BB319" s="898">
        <f t="shared" si="266"/>
        <v>0</v>
      </c>
      <c r="BC319" s="899"/>
      <c r="BD319" s="898">
        <f t="shared" si="267"/>
        <v>0</v>
      </c>
      <c r="BE319" s="899"/>
      <c r="BF319" s="898">
        <f t="shared" si="261"/>
        <v>0</v>
      </c>
      <c r="BG319" s="899"/>
      <c r="BH319" s="295">
        <f t="shared" si="268"/>
        <v>0</v>
      </c>
      <c r="BI319" s="311">
        <f t="shared" si="262"/>
        <v>0</v>
      </c>
      <c r="BJ319" s="311">
        <f t="shared" si="263"/>
        <v>0</v>
      </c>
      <c r="BK319" s="311">
        <f t="shared" si="264"/>
        <v>0</v>
      </c>
      <c r="BL319" s="301">
        <f t="shared" si="265"/>
        <v>0</v>
      </c>
    </row>
    <row r="320" spans="1:64" s="50" customFormat="1" ht="15" customHeight="1">
      <c r="A320" s="72"/>
      <c r="B320" s="72"/>
      <c r="C320" s="71" t="s">
        <v>262</v>
      </c>
      <c r="D320" s="667"/>
      <c r="E320" s="66"/>
      <c r="F320" s="66"/>
      <c r="G320" s="66"/>
      <c r="H320" s="66"/>
      <c r="I320" s="66"/>
      <c r="J320" s="66"/>
      <c r="K320" s="66"/>
      <c r="L320" s="66"/>
      <c r="M320" s="66"/>
      <c r="N320" s="66"/>
      <c r="O320" s="597"/>
      <c r="P320" s="66"/>
      <c r="Q320" s="135"/>
      <c r="R320" s="64">
        <f t="shared" si="260"/>
        <v>1</v>
      </c>
      <c r="S320" s="820"/>
      <c r="T320" s="833"/>
      <c r="U320" s="820"/>
      <c r="V320" s="833"/>
      <c r="W320" s="820"/>
      <c r="X320" s="833"/>
      <c r="Y320" s="339"/>
      <c r="Z320" s="787"/>
      <c r="AA320" s="788"/>
      <c r="AB320" s="787"/>
      <c r="AC320" s="788"/>
      <c r="AD320" s="787"/>
      <c r="AE320" s="788"/>
      <c r="AF320" s="330"/>
      <c r="AG320" s="812"/>
      <c r="AH320" s="813"/>
      <c r="AI320" s="812"/>
      <c r="AJ320" s="813"/>
      <c r="AK320" s="812"/>
      <c r="AL320" s="813"/>
      <c r="AM320" s="331"/>
      <c r="AN320" s="937"/>
      <c r="AO320" s="938"/>
      <c r="AP320" s="937"/>
      <c r="AQ320" s="938"/>
      <c r="AR320" s="937"/>
      <c r="AS320" s="938"/>
      <c r="AT320" s="334"/>
      <c r="AU320" s="935"/>
      <c r="AV320" s="936"/>
      <c r="AW320" s="935"/>
      <c r="AX320" s="936"/>
      <c r="AY320" s="935"/>
      <c r="AZ320" s="936"/>
      <c r="BA320" s="335"/>
      <c r="BB320" s="898">
        <f t="shared" si="266"/>
        <v>0</v>
      </c>
      <c r="BC320" s="899"/>
      <c r="BD320" s="898">
        <f t="shared" si="267"/>
        <v>0</v>
      </c>
      <c r="BE320" s="899"/>
      <c r="BF320" s="898">
        <f t="shared" si="261"/>
        <v>0</v>
      </c>
      <c r="BG320" s="899"/>
      <c r="BH320" s="295">
        <f t="shared" si="268"/>
        <v>0</v>
      </c>
      <c r="BI320" s="311">
        <f t="shared" si="262"/>
        <v>0</v>
      </c>
      <c r="BJ320" s="311">
        <f t="shared" si="263"/>
        <v>0</v>
      </c>
      <c r="BK320" s="311">
        <f t="shared" si="264"/>
        <v>0</v>
      </c>
      <c r="BL320" s="301">
        <f t="shared" si="265"/>
        <v>0</v>
      </c>
    </row>
    <row r="321" spans="1:64" s="50" customFormat="1" ht="15" customHeight="1">
      <c r="A321" s="72"/>
      <c r="B321" s="72"/>
      <c r="C321" s="71" t="s">
        <v>28</v>
      </c>
      <c r="D321" s="667"/>
      <c r="E321" s="66"/>
      <c r="F321" s="66"/>
      <c r="G321" s="66"/>
      <c r="H321" s="66"/>
      <c r="I321" s="66"/>
      <c r="J321" s="66"/>
      <c r="K321" s="66"/>
      <c r="L321" s="66"/>
      <c r="M321" s="66"/>
      <c r="N321" s="66"/>
      <c r="O321" s="597"/>
      <c r="P321" s="66"/>
      <c r="Q321" s="135"/>
      <c r="R321" s="64">
        <f t="shared" si="260"/>
        <v>1</v>
      </c>
      <c r="S321" s="820"/>
      <c r="T321" s="833"/>
      <c r="U321" s="820"/>
      <c r="V321" s="833"/>
      <c r="W321" s="820"/>
      <c r="X321" s="833"/>
      <c r="Y321" s="339"/>
      <c r="Z321" s="787"/>
      <c r="AA321" s="788"/>
      <c r="AB321" s="787"/>
      <c r="AC321" s="788"/>
      <c r="AD321" s="787"/>
      <c r="AE321" s="788"/>
      <c r="AF321" s="330"/>
      <c r="AG321" s="812"/>
      <c r="AH321" s="813"/>
      <c r="AI321" s="812"/>
      <c r="AJ321" s="813"/>
      <c r="AK321" s="812"/>
      <c r="AL321" s="813"/>
      <c r="AM321" s="331"/>
      <c r="AN321" s="937"/>
      <c r="AO321" s="938"/>
      <c r="AP321" s="937"/>
      <c r="AQ321" s="938"/>
      <c r="AR321" s="937"/>
      <c r="AS321" s="938"/>
      <c r="AT321" s="334"/>
      <c r="AU321" s="935"/>
      <c r="AV321" s="936"/>
      <c r="AW321" s="935"/>
      <c r="AX321" s="936"/>
      <c r="AY321" s="935"/>
      <c r="AZ321" s="936"/>
      <c r="BA321" s="335"/>
      <c r="BB321" s="898">
        <f t="shared" si="266"/>
        <v>0</v>
      </c>
      <c r="BC321" s="899"/>
      <c r="BD321" s="898">
        <f t="shared" si="267"/>
        <v>0</v>
      </c>
      <c r="BE321" s="899"/>
      <c r="BF321" s="898">
        <f t="shared" si="261"/>
        <v>0</v>
      </c>
      <c r="BG321" s="899"/>
      <c r="BH321" s="295">
        <f t="shared" si="268"/>
        <v>0</v>
      </c>
      <c r="BI321" s="311">
        <f t="shared" si="262"/>
        <v>0</v>
      </c>
      <c r="BJ321" s="311">
        <f t="shared" si="263"/>
        <v>0</v>
      </c>
      <c r="BK321" s="311">
        <f t="shared" si="264"/>
        <v>0</v>
      </c>
      <c r="BL321" s="301">
        <f t="shared" si="265"/>
        <v>0</v>
      </c>
    </row>
    <row r="322" spans="1:64" s="50" customFormat="1" ht="15" customHeight="1">
      <c r="A322" s="72"/>
      <c r="B322" s="72"/>
      <c r="C322" s="71" t="s">
        <v>54</v>
      </c>
      <c r="D322" s="667"/>
      <c r="E322" s="66"/>
      <c r="F322" s="66"/>
      <c r="G322" s="66"/>
      <c r="H322" s="66"/>
      <c r="I322" s="66"/>
      <c r="J322" s="66"/>
      <c r="K322" s="66"/>
      <c r="L322" s="66"/>
      <c r="M322" s="66"/>
      <c r="N322" s="66"/>
      <c r="O322" s="597"/>
      <c r="P322" s="66"/>
      <c r="Q322" s="135"/>
      <c r="R322" s="64">
        <f t="shared" si="260"/>
        <v>1.1000000000000001</v>
      </c>
      <c r="S322" s="820"/>
      <c r="T322" s="833"/>
      <c r="U322" s="820"/>
      <c r="V322" s="833"/>
      <c r="W322" s="820"/>
      <c r="X322" s="833"/>
      <c r="Y322" s="339"/>
      <c r="Z322" s="787"/>
      <c r="AA322" s="788"/>
      <c r="AB322" s="787"/>
      <c r="AC322" s="788"/>
      <c r="AD322" s="787"/>
      <c r="AE322" s="788"/>
      <c r="AF322" s="330"/>
      <c r="AG322" s="812"/>
      <c r="AH322" s="813"/>
      <c r="AI322" s="812"/>
      <c r="AJ322" s="813"/>
      <c r="AK322" s="812"/>
      <c r="AL322" s="813"/>
      <c r="AM322" s="331"/>
      <c r="AN322" s="937"/>
      <c r="AO322" s="938"/>
      <c r="AP322" s="937"/>
      <c r="AQ322" s="938"/>
      <c r="AR322" s="937"/>
      <c r="AS322" s="938"/>
      <c r="AT322" s="334"/>
      <c r="AU322" s="935"/>
      <c r="AV322" s="936"/>
      <c r="AW322" s="935"/>
      <c r="AX322" s="936"/>
      <c r="AY322" s="935"/>
      <c r="AZ322" s="936"/>
      <c r="BA322" s="335"/>
      <c r="BB322" s="898">
        <f t="shared" si="266"/>
        <v>0</v>
      </c>
      <c r="BC322" s="899"/>
      <c r="BD322" s="898">
        <f t="shared" si="267"/>
        <v>0</v>
      </c>
      <c r="BE322" s="899"/>
      <c r="BF322" s="898">
        <f t="shared" si="261"/>
        <v>0</v>
      </c>
      <c r="BG322" s="899"/>
      <c r="BH322" s="295">
        <f t="shared" si="268"/>
        <v>0</v>
      </c>
      <c r="BI322" s="311">
        <f t="shared" si="262"/>
        <v>0</v>
      </c>
      <c r="BJ322" s="311">
        <f t="shared" si="263"/>
        <v>0</v>
      </c>
      <c r="BK322" s="311">
        <f t="shared" si="264"/>
        <v>0</v>
      </c>
      <c r="BL322" s="301">
        <f t="shared" si="265"/>
        <v>0</v>
      </c>
    </row>
    <row r="323" spans="1:64" s="50" customFormat="1" ht="15" customHeight="1">
      <c r="A323" s="72"/>
      <c r="B323" s="72"/>
      <c r="C323" s="71" t="s">
        <v>350</v>
      </c>
      <c r="D323" s="667" t="s">
        <v>373</v>
      </c>
      <c r="E323" s="66"/>
      <c r="F323" s="66"/>
      <c r="G323" s="66"/>
      <c r="H323" s="66"/>
      <c r="I323" s="66"/>
      <c r="J323" s="66"/>
      <c r="K323" s="66"/>
      <c r="L323" s="66"/>
      <c r="M323" s="66"/>
      <c r="N323" s="66"/>
      <c r="O323" s="597"/>
      <c r="P323" s="66"/>
      <c r="Q323" s="135"/>
      <c r="R323" s="64">
        <f t="shared" si="260"/>
        <v>1.1000000000000001</v>
      </c>
      <c r="S323" s="820"/>
      <c r="T323" s="833"/>
      <c r="U323" s="820"/>
      <c r="V323" s="833"/>
      <c r="W323" s="820"/>
      <c r="X323" s="833"/>
      <c r="Y323" s="339"/>
      <c r="Z323" s="787"/>
      <c r="AA323" s="788"/>
      <c r="AB323" s="787"/>
      <c r="AC323" s="788"/>
      <c r="AD323" s="787"/>
      <c r="AE323" s="788"/>
      <c r="AF323" s="330"/>
      <c r="AG323" s="812"/>
      <c r="AH323" s="813"/>
      <c r="AI323" s="812"/>
      <c r="AJ323" s="813"/>
      <c r="AK323" s="812"/>
      <c r="AL323" s="813"/>
      <c r="AM323" s="331"/>
      <c r="AN323" s="937"/>
      <c r="AO323" s="938"/>
      <c r="AP323" s="937"/>
      <c r="AQ323" s="938"/>
      <c r="AR323" s="937"/>
      <c r="AS323" s="938"/>
      <c r="AT323" s="334"/>
      <c r="AU323" s="935"/>
      <c r="AV323" s="936"/>
      <c r="AW323" s="935"/>
      <c r="AX323" s="936"/>
      <c r="AY323" s="935"/>
      <c r="AZ323" s="936"/>
      <c r="BA323" s="335"/>
      <c r="BB323" s="898">
        <f t="shared" si="266"/>
        <v>0</v>
      </c>
      <c r="BC323" s="899"/>
      <c r="BD323" s="898">
        <f t="shared" si="267"/>
        <v>0</v>
      </c>
      <c r="BE323" s="899"/>
      <c r="BF323" s="898">
        <f t="shared" si="261"/>
        <v>0</v>
      </c>
      <c r="BG323" s="899"/>
      <c r="BH323" s="295">
        <f t="shared" si="268"/>
        <v>0</v>
      </c>
      <c r="BI323" s="311">
        <f t="shared" si="262"/>
        <v>0</v>
      </c>
      <c r="BJ323" s="311">
        <f t="shared" si="263"/>
        <v>0</v>
      </c>
      <c r="BK323" s="311">
        <f t="shared" si="264"/>
        <v>0</v>
      </c>
      <c r="BL323" s="301">
        <f t="shared" si="265"/>
        <v>0</v>
      </c>
    </row>
    <row r="324" spans="1:64" s="50" customFormat="1" ht="15" customHeight="1">
      <c r="A324" s="72"/>
      <c r="B324" s="72"/>
      <c r="C324" s="71" t="s">
        <v>262</v>
      </c>
      <c r="D324" s="667"/>
      <c r="E324" s="66"/>
      <c r="F324" s="66"/>
      <c r="G324" s="66"/>
      <c r="H324" s="66"/>
      <c r="I324" s="66"/>
      <c r="J324" s="66"/>
      <c r="K324" s="66"/>
      <c r="L324" s="66"/>
      <c r="M324" s="66"/>
      <c r="N324" s="66"/>
      <c r="O324" s="597"/>
      <c r="P324" s="66"/>
      <c r="Q324" s="135"/>
      <c r="R324" s="64">
        <f t="shared" si="260"/>
        <v>1</v>
      </c>
      <c r="S324" s="820"/>
      <c r="T324" s="833"/>
      <c r="U324" s="820"/>
      <c r="V324" s="833"/>
      <c r="W324" s="820"/>
      <c r="X324" s="833"/>
      <c r="Y324" s="339"/>
      <c r="Z324" s="787"/>
      <c r="AA324" s="788"/>
      <c r="AB324" s="787"/>
      <c r="AC324" s="788"/>
      <c r="AD324" s="787"/>
      <c r="AE324" s="788"/>
      <c r="AF324" s="330"/>
      <c r="AG324" s="812"/>
      <c r="AH324" s="813"/>
      <c r="AI324" s="812"/>
      <c r="AJ324" s="813"/>
      <c r="AK324" s="812"/>
      <c r="AL324" s="813"/>
      <c r="AM324" s="331"/>
      <c r="AN324" s="937"/>
      <c r="AO324" s="938"/>
      <c r="AP324" s="937"/>
      <c r="AQ324" s="938"/>
      <c r="AR324" s="937"/>
      <c r="AS324" s="938"/>
      <c r="AT324" s="334"/>
      <c r="AU324" s="935"/>
      <c r="AV324" s="936"/>
      <c r="AW324" s="935"/>
      <c r="AX324" s="936"/>
      <c r="AY324" s="935"/>
      <c r="AZ324" s="936"/>
      <c r="BA324" s="335"/>
      <c r="BB324" s="898">
        <f t="shared" si="266"/>
        <v>0</v>
      </c>
      <c r="BC324" s="899"/>
      <c r="BD324" s="898">
        <f t="shared" si="267"/>
        <v>0</v>
      </c>
      <c r="BE324" s="899"/>
      <c r="BF324" s="898">
        <f t="shared" si="261"/>
        <v>0</v>
      </c>
      <c r="BG324" s="899"/>
      <c r="BH324" s="295">
        <f t="shared" si="268"/>
        <v>0</v>
      </c>
      <c r="BI324" s="311">
        <f t="shared" si="262"/>
        <v>0</v>
      </c>
      <c r="BJ324" s="311">
        <f t="shared" si="263"/>
        <v>0</v>
      </c>
      <c r="BK324" s="311">
        <f t="shared" si="264"/>
        <v>0</v>
      </c>
      <c r="BL324" s="301">
        <f t="shared" si="265"/>
        <v>0</v>
      </c>
    </row>
    <row r="325" spans="1:64" s="50" customFormat="1" ht="15" customHeight="1">
      <c r="A325" s="72"/>
      <c r="B325" s="72"/>
      <c r="C325" s="71" t="s">
        <v>28</v>
      </c>
      <c r="D325" s="667"/>
      <c r="E325" s="66"/>
      <c r="F325" s="66"/>
      <c r="G325" s="66"/>
      <c r="H325" s="66"/>
      <c r="I325" s="66"/>
      <c r="J325" s="66"/>
      <c r="K325" s="66"/>
      <c r="L325" s="66"/>
      <c r="M325" s="66"/>
      <c r="N325" s="66"/>
      <c r="O325" s="597"/>
      <c r="P325" s="66"/>
      <c r="Q325" s="135"/>
      <c r="R325" s="64">
        <f t="shared" si="260"/>
        <v>1</v>
      </c>
      <c r="S325" s="820"/>
      <c r="T325" s="833"/>
      <c r="U325" s="820"/>
      <c r="V325" s="833"/>
      <c r="W325" s="820"/>
      <c r="X325" s="833"/>
      <c r="Y325" s="339"/>
      <c r="Z325" s="787"/>
      <c r="AA325" s="788"/>
      <c r="AB325" s="787"/>
      <c r="AC325" s="788"/>
      <c r="AD325" s="787"/>
      <c r="AE325" s="788"/>
      <c r="AF325" s="330"/>
      <c r="AG325" s="812"/>
      <c r="AH325" s="813"/>
      <c r="AI325" s="812"/>
      <c r="AJ325" s="813"/>
      <c r="AK325" s="812"/>
      <c r="AL325" s="813"/>
      <c r="AM325" s="331"/>
      <c r="AN325" s="937"/>
      <c r="AO325" s="938"/>
      <c r="AP325" s="937"/>
      <c r="AQ325" s="938"/>
      <c r="AR325" s="937"/>
      <c r="AS325" s="938"/>
      <c r="AT325" s="334"/>
      <c r="AU325" s="935"/>
      <c r="AV325" s="936"/>
      <c r="AW325" s="935"/>
      <c r="AX325" s="936"/>
      <c r="AY325" s="935"/>
      <c r="AZ325" s="936"/>
      <c r="BA325" s="335"/>
      <c r="BB325" s="898">
        <f t="shared" si="266"/>
        <v>0</v>
      </c>
      <c r="BC325" s="899"/>
      <c r="BD325" s="898">
        <f t="shared" si="267"/>
        <v>0</v>
      </c>
      <c r="BE325" s="899"/>
      <c r="BF325" s="898">
        <f t="shared" si="261"/>
        <v>0</v>
      </c>
      <c r="BG325" s="899"/>
      <c r="BH325" s="295">
        <f t="shared" si="268"/>
        <v>0</v>
      </c>
      <c r="BI325" s="311">
        <f t="shared" si="262"/>
        <v>0</v>
      </c>
      <c r="BJ325" s="311">
        <f t="shared" si="263"/>
        <v>0</v>
      </c>
      <c r="BK325" s="311">
        <f t="shared" si="264"/>
        <v>0</v>
      </c>
      <c r="BL325" s="301">
        <f t="shared" si="265"/>
        <v>0</v>
      </c>
    </row>
    <row r="326" spans="1:64" s="50" customFormat="1" ht="15" customHeight="1">
      <c r="A326" s="72"/>
      <c r="B326" s="72"/>
      <c r="C326" s="71" t="s">
        <v>54</v>
      </c>
      <c r="D326" s="667"/>
      <c r="E326" s="66"/>
      <c r="F326" s="66"/>
      <c r="G326" s="66"/>
      <c r="H326" s="66"/>
      <c r="I326" s="66"/>
      <c r="J326" s="66"/>
      <c r="K326" s="66"/>
      <c r="L326" s="66"/>
      <c r="M326" s="66"/>
      <c r="N326" s="66"/>
      <c r="O326" s="597"/>
      <c r="P326" s="66"/>
      <c r="Q326" s="135"/>
      <c r="R326" s="64">
        <f t="shared" si="260"/>
        <v>1.1000000000000001</v>
      </c>
      <c r="S326" s="820"/>
      <c r="T326" s="833"/>
      <c r="U326" s="820"/>
      <c r="V326" s="833"/>
      <c r="W326" s="820"/>
      <c r="X326" s="833"/>
      <c r="Y326" s="339"/>
      <c r="Z326" s="787"/>
      <c r="AA326" s="788"/>
      <c r="AB326" s="787"/>
      <c r="AC326" s="788"/>
      <c r="AD326" s="787"/>
      <c r="AE326" s="788"/>
      <c r="AF326" s="330"/>
      <c r="AG326" s="812"/>
      <c r="AH326" s="813"/>
      <c r="AI326" s="812"/>
      <c r="AJ326" s="813"/>
      <c r="AK326" s="812"/>
      <c r="AL326" s="813"/>
      <c r="AM326" s="331"/>
      <c r="AN326" s="937"/>
      <c r="AO326" s="938"/>
      <c r="AP326" s="937"/>
      <c r="AQ326" s="938"/>
      <c r="AR326" s="937"/>
      <c r="AS326" s="938"/>
      <c r="AT326" s="334"/>
      <c r="AU326" s="935"/>
      <c r="AV326" s="936"/>
      <c r="AW326" s="935"/>
      <c r="AX326" s="936"/>
      <c r="AY326" s="935"/>
      <c r="AZ326" s="936"/>
      <c r="BA326" s="335"/>
      <c r="BB326" s="898">
        <f t="shared" si="266"/>
        <v>0</v>
      </c>
      <c r="BC326" s="899"/>
      <c r="BD326" s="898">
        <f t="shared" si="267"/>
        <v>0</v>
      </c>
      <c r="BE326" s="899"/>
      <c r="BF326" s="898">
        <f t="shared" si="261"/>
        <v>0</v>
      </c>
      <c r="BG326" s="899"/>
      <c r="BH326" s="295">
        <f t="shared" si="268"/>
        <v>0</v>
      </c>
      <c r="BI326" s="311">
        <f t="shared" si="262"/>
        <v>0</v>
      </c>
      <c r="BJ326" s="311">
        <f t="shared" si="263"/>
        <v>0</v>
      </c>
      <c r="BK326" s="311">
        <f t="shared" si="264"/>
        <v>0</v>
      </c>
      <c r="BL326" s="301">
        <f t="shared" si="265"/>
        <v>0</v>
      </c>
    </row>
    <row r="327" spans="1:64" s="50" customFormat="1" ht="15" customHeight="1">
      <c r="A327" s="72"/>
      <c r="B327" s="72"/>
      <c r="C327" s="71" t="s">
        <v>350</v>
      </c>
      <c r="D327" s="667" t="s">
        <v>373</v>
      </c>
      <c r="E327" s="66"/>
      <c r="F327" s="66"/>
      <c r="G327" s="66"/>
      <c r="H327" s="66"/>
      <c r="I327" s="66"/>
      <c r="J327" s="66"/>
      <c r="K327" s="66"/>
      <c r="L327" s="66"/>
      <c r="M327" s="66"/>
      <c r="N327" s="66"/>
      <c r="O327" s="597"/>
      <c r="P327" s="66"/>
      <c r="Q327" s="135"/>
      <c r="R327" s="64">
        <f t="shared" si="260"/>
        <v>1.1000000000000001</v>
      </c>
      <c r="S327" s="820"/>
      <c r="T327" s="833"/>
      <c r="U327" s="820"/>
      <c r="V327" s="833"/>
      <c r="W327" s="820"/>
      <c r="X327" s="833"/>
      <c r="Y327" s="339"/>
      <c r="Z327" s="787"/>
      <c r="AA327" s="788"/>
      <c r="AB327" s="787"/>
      <c r="AC327" s="788"/>
      <c r="AD327" s="787"/>
      <c r="AE327" s="788"/>
      <c r="AF327" s="330"/>
      <c r="AG327" s="812"/>
      <c r="AH327" s="813"/>
      <c r="AI327" s="812"/>
      <c r="AJ327" s="813"/>
      <c r="AK327" s="812"/>
      <c r="AL327" s="813"/>
      <c r="AM327" s="331"/>
      <c r="AN327" s="937"/>
      <c r="AO327" s="938"/>
      <c r="AP327" s="937"/>
      <c r="AQ327" s="938"/>
      <c r="AR327" s="937"/>
      <c r="AS327" s="938"/>
      <c r="AT327" s="334"/>
      <c r="AU327" s="935"/>
      <c r="AV327" s="936"/>
      <c r="AW327" s="935"/>
      <c r="AX327" s="936"/>
      <c r="AY327" s="935"/>
      <c r="AZ327" s="936"/>
      <c r="BA327" s="335"/>
      <c r="BB327" s="898">
        <f t="shared" si="266"/>
        <v>0</v>
      </c>
      <c r="BC327" s="899"/>
      <c r="BD327" s="898">
        <f t="shared" si="267"/>
        <v>0</v>
      </c>
      <c r="BE327" s="899"/>
      <c r="BF327" s="898">
        <f t="shared" si="261"/>
        <v>0</v>
      </c>
      <c r="BG327" s="899"/>
      <c r="BH327" s="295">
        <f t="shared" si="268"/>
        <v>0</v>
      </c>
      <c r="BI327" s="311">
        <f t="shared" si="262"/>
        <v>0</v>
      </c>
      <c r="BJ327" s="311">
        <f t="shared" si="263"/>
        <v>0</v>
      </c>
      <c r="BK327" s="311">
        <f t="shared" si="264"/>
        <v>0</v>
      </c>
      <c r="BL327" s="301">
        <f t="shared" si="265"/>
        <v>0</v>
      </c>
    </row>
    <row r="328" spans="1:64" s="50" customFormat="1" ht="15" customHeight="1">
      <c r="A328" s="72"/>
      <c r="B328" s="72"/>
      <c r="C328" s="71" t="s">
        <v>262</v>
      </c>
      <c r="D328" s="667"/>
      <c r="E328" s="66"/>
      <c r="F328" s="66"/>
      <c r="G328" s="66"/>
      <c r="H328" s="66"/>
      <c r="I328" s="66"/>
      <c r="J328" s="66"/>
      <c r="K328" s="66"/>
      <c r="L328" s="66"/>
      <c r="M328" s="66"/>
      <c r="N328" s="66"/>
      <c r="O328" s="597"/>
      <c r="P328" s="66"/>
      <c r="Q328" s="135"/>
      <c r="R328" s="64">
        <f t="shared" si="260"/>
        <v>1</v>
      </c>
      <c r="S328" s="820"/>
      <c r="T328" s="833"/>
      <c r="U328" s="820"/>
      <c r="V328" s="833"/>
      <c r="W328" s="820"/>
      <c r="X328" s="833"/>
      <c r="Y328" s="339"/>
      <c r="Z328" s="787"/>
      <c r="AA328" s="788"/>
      <c r="AB328" s="787"/>
      <c r="AC328" s="788"/>
      <c r="AD328" s="787"/>
      <c r="AE328" s="788"/>
      <c r="AF328" s="330"/>
      <c r="AG328" s="812"/>
      <c r="AH328" s="813"/>
      <c r="AI328" s="812"/>
      <c r="AJ328" s="813"/>
      <c r="AK328" s="812"/>
      <c r="AL328" s="813"/>
      <c r="AM328" s="331"/>
      <c r="AN328" s="937"/>
      <c r="AO328" s="938"/>
      <c r="AP328" s="937"/>
      <c r="AQ328" s="938"/>
      <c r="AR328" s="937"/>
      <c r="AS328" s="938"/>
      <c r="AT328" s="334"/>
      <c r="AU328" s="935"/>
      <c r="AV328" s="936"/>
      <c r="AW328" s="935"/>
      <c r="AX328" s="936"/>
      <c r="AY328" s="935"/>
      <c r="AZ328" s="936"/>
      <c r="BA328" s="335"/>
      <c r="BB328" s="898">
        <f t="shared" si="266"/>
        <v>0</v>
      </c>
      <c r="BC328" s="899"/>
      <c r="BD328" s="898">
        <f t="shared" si="267"/>
        <v>0</v>
      </c>
      <c r="BE328" s="899"/>
      <c r="BF328" s="898">
        <f t="shared" si="261"/>
        <v>0</v>
      </c>
      <c r="BG328" s="899"/>
      <c r="BH328" s="295">
        <f t="shared" si="268"/>
        <v>0</v>
      </c>
      <c r="BI328" s="311">
        <f t="shared" si="262"/>
        <v>0</v>
      </c>
      <c r="BJ328" s="311">
        <f t="shared" si="263"/>
        <v>0</v>
      </c>
      <c r="BK328" s="311">
        <f t="shared" si="264"/>
        <v>0</v>
      </c>
      <c r="BL328" s="301">
        <f t="shared" si="265"/>
        <v>0</v>
      </c>
    </row>
    <row r="329" spans="1:64" s="50" customFormat="1" ht="15" customHeight="1">
      <c r="A329" s="72"/>
      <c r="B329" s="72"/>
      <c r="C329" s="71" t="s">
        <v>28</v>
      </c>
      <c r="D329" s="667"/>
      <c r="E329" s="66"/>
      <c r="F329" s="66"/>
      <c r="G329" s="66"/>
      <c r="H329" s="66"/>
      <c r="I329" s="66"/>
      <c r="J329" s="66"/>
      <c r="K329" s="66"/>
      <c r="L329" s="66"/>
      <c r="M329" s="66"/>
      <c r="N329" s="66"/>
      <c r="O329" s="597"/>
      <c r="P329" s="66"/>
      <c r="Q329" s="135"/>
      <c r="R329" s="64">
        <f t="shared" si="260"/>
        <v>1</v>
      </c>
      <c r="S329" s="820"/>
      <c r="T329" s="833"/>
      <c r="U329" s="820"/>
      <c r="V329" s="833"/>
      <c r="W329" s="820"/>
      <c r="X329" s="833"/>
      <c r="Y329" s="339"/>
      <c r="Z329" s="787"/>
      <c r="AA329" s="788"/>
      <c r="AB329" s="787"/>
      <c r="AC329" s="788"/>
      <c r="AD329" s="787"/>
      <c r="AE329" s="788"/>
      <c r="AF329" s="330"/>
      <c r="AG329" s="812"/>
      <c r="AH329" s="813"/>
      <c r="AI329" s="812"/>
      <c r="AJ329" s="813"/>
      <c r="AK329" s="812"/>
      <c r="AL329" s="813"/>
      <c r="AM329" s="331"/>
      <c r="AN329" s="937"/>
      <c r="AO329" s="938"/>
      <c r="AP329" s="937"/>
      <c r="AQ329" s="938"/>
      <c r="AR329" s="937"/>
      <c r="AS329" s="938"/>
      <c r="AT329" s="334"/>
      <c r="AU329" s="935"/>
      <c r="AV329" s="936"/>
      <c r="AW329" s="935"/>
      <c r="AX329" s="936"/>
      <c r="AY329" s="935"/>
      <c r="AZ329" s="936"/>
      <c r="BA329" s="335"/>
      <c r="BB329" s="898">
        <f t="shared" si="266"/>
        <v>0</v>
      </c>
      <c r="BC329" s="899"/>
      <c r="BD329" s="898">
        <f t="shared" si="267"/>
        <v>0</v>
      </c>
      <c r="BE329" s="899"/>
      <c r="BF329" s="898">
        <f t="shared" si="261"/>
        <v>0</v>
      </c>
      <c r="BG329" s="899"/>
      <c r="BH329" s="295">
        <f t="shared" si="268"/>
        <v>0</v>
      </c>
      <c r="BI329" s="311">
        <f t="shared" si="262"/>
        <v>0</v>
      </c>
      <c r="BJ329" s="311">
        <f t="shared" si="263"/>
        <v>0</v>
      </c>
      <c r="BK329" s="311">
        <f t="shared" si="264"/>
        <v>0</v>
      </c>
      <c r="BL329" s="301">
        <f t="shared" si="265"/>
        <v>0</v>
      </c>
    </row>
    <row r="330" spans="1:64" s="50" customFormat="1" ht="15" customHeight="1">
      <c r="A330" s="72"/>
      <c r="B330" s="72"/>
      <c r="C330" s="71" t="s">
        <v>54</v>
      </c>
      <c r="D330" s="667"/>
      <c r="E330" s="66"/>
      <c r="F330" s="66"/>
      <c r="G330" s="66"/>
      <c r="H330" s="66"/>
      <c r="I330" s="66"/>
      <c r="J330" s="66"/>
      <c r="K330" s="66"/>
      <c r="L330" s="66"/>
      <c r="M330" s="66"/>
      <c r="N330" s="66"/>
      <c r="O330" s="597"/>
      <c r="P330" s="66"/>
      <c r="Q330" s="135"/>
      <c r="R330" s="64">
        <f t="shared" si="260"/>
        <v>1.1000000000000001</v>
      </c>
      <c r="S330" s="820"/>
      <c r="T330" s="833"/>
      <c r="U330" s="820"/>
      <c r="V330" s="833"/>
      <c r="W330" s="820"/>
      <c r="X330" s="833"/>
      <c r="Y330" s="339"/>
      <c r="Z330" s="787"/>
      <c r="AA330" s="788"/>
      <c r="AB330" s="787"/>
      <c r="AC330" s="788"/>
      <c r="AD330" s="787"/>
      <c r="AE330" s="788"/>
      <c r="AF330" s="330"/>
      <c r="AG330" s="812"/>
      <c r="AH330" s="813"/>
      <c r="AI330" s="812"/>
      <c r="AJ330" s="813"/>
      <c r="AK330" s="812"/>
      <c r="AL330" s="813"/>
      <c r="AM330" s="331"/>
      <c r="AN330" s="937"/>
      <c r="AO330" s="938"/>
      <c r="AP330" s="937"/>
      <c r="AQ330" s="938"/>
      <c r="AR330" s="937"/>
      <c r="AS330" s="938"/>
      <c r="AT330" s="334"/>
      <c r="AU330" s="935"/>
      <c r="AV330" s="936"/>
      <c r="AW330" s="935"/>
      <c r="AX330" s="936"/>
      <c r="AY330" s="935"/>
      <c r="AZ330" s="936"/>
      <c r="BA330" s="335"/>
      <c r="BB330" s="898">
        <f t="shared" si="266"/>
        <v>0</v>
      </c>
      <c r="BC330" s="899"/>
      <c r="BD330" s="898">
        <f t="shared" si="267"/>
        <v>0</v>
      </c>
      <c r="BE330" s="899"/>
      <c r="BF330" s="898">
        <f t="shared" si="261"/>
        <v>0</v>
      </c>
      <c r="BG330" s="899"/>
      <c r="BH330" s="295">
        <f t="shared" si="268"/>
        <v>0</v>
      </c>
      <c r="BI330" s="311">
        <f t="shared" si="262"/>
        <v>0</v>
      </c>
      <c r="BJ330" s="311">
        <f t="shared" si="263"/>
        <v>0</v>
      </c>
      <c r="BK330" s="311">
        <f t="shared" si="264"/>
        <v>0</v>
      </c>
      <c r="BL330" s="301">
        <f t="shared" si="265"/>
        <v>0</v>
      </c>
    </row>
    <row r="331" spans="1:64" s="50" customFormat="1" ht="15" customHeight="1">
      <c r="A331" s="72"/>
      <c r="B331" s="72"/>
      <c r="C331" s="133"/>
      <c r="D331" s="47"/>
      <c r="E331" s="82"/>
      <c r="F331" s="82"/>
      <c r="G331" s="82"/>
      <c r="H331" s="82"/>
      <c r="I331" s="82"/>
      <c r="J331" s="82"/>
      <c r="K331" s="82"/>
      <c r="L331" s="82"/>
      <c r="M331" s="82"/>
      <c r="N331" s="82"/>
      <c r="O331" s="627" t="s">
        <v>184</v>
      </c>
      <c r="P331" s="628"/>
      <c r="Q331" s="628"/>
      <c r="R331" s="629"/>
      <c r="S331" s="596"/>
      <c r="T331" s="595"/>
      <c r="U331" s="596"/>
      <c r="V331" s="595"/>
      <c r="W331" s="596"/>
      <c r="X331" s="595"/>
      <c r="Y331" s="119"/>
      <c r="Z331" s="596"/>
      <c r="AA331" s="595"/>
      <c r="AB331" s="596"/>
      <c r="AC331" s="595"/>
      <c r="AD331" s="596"/>
      <c r="AE331" s="595"/>
      <c r="AF331" s="119"/>
      <c r="AG331" s="596"/>
      <c r="AH331" s="595"/>
      <c r="AI331" s="596"/>
      <c r="AJ331" s="595"/>
      <c r="AK331" s="596"/>
      <c r="AL331" s="595"/>
      <c r="AM331" s="119"/>
      <c r="AN331" s="596"/>
      <c r="AO331" s="595"/>
      <c r="AP331" s="596"/>
      <c r="AQ331" s="595"/>
      <c r="AR331" s="596"/>
      <c r="AS331" s="595"/>
      <c r="AT331" s="119"/>
      <c r="AU331" s="596"/>
      <c r="AV331" s="595"/>
      <c r="AW331" s="596"/>
      <c r="AX331" s="595"/>
      <c r="AY331" s="596"/>
      <c r="AZ331" s="595"/>
      <c r="BA331" s="119"/>
      <c r="BB331" s="596">
        <f>SUM(BB311:BB330)</f>
        <v>0</v>
      </c>
      <c r="BC331" s="595"/>
      <c r="BD331" s="596">
        <f>SUM(BD311:BD330)</f>
        <v>0</v>
      </c>
      <c r="BE331" s="595"/>
      <c r="BF331" s="596">
        <f>SUM(BF311:BF330)</f>
        <v>0</v>
      </c>
      <c r="BG331" s="595"/>
      <c r="BH331" s="119">
        <f>SUM(BB331:BG331)</f>
        <v>0</v>
      </c>
      <c r="BI331" s="312">
        <f>SUM(BI311:BI330)</f>
        <v>0</v>
      </c>
      <c r="BJ331" s="312">
        <f>SUM(BJ311:BJ330)</f>
        <v>0</v>
      </c>
      <c r="BK331" s="312">
        <f>SUM(BK311:BK330)</f>
        <v>0</v>
      </c>
      <c r="BL331" s="312">
        <f t="shared" si="265"/>
        <v>0</v>
      </c>
    </row>
    <row r="332" spans="1:64" s="50" customFormat="1" ht="15.75">
      <c r="A332" s="72"/>
      <c r="B332" s="72"/>
      <c r="C332" s="133"/>
      <c r="D332" s="47"/>
      <c r="E332" s="635" t="s">
        <v>461</v>
      </c>
      <c r="F332" s="635"/>
      <c r="G332" s="635"/>
      <c r="H332" s="635"/>
      <c r="I332" s="635"/>
      <c r="J332" s="635"/>
      <c r="K332" s="635"/>
      <c r="L332" s="635"/>
      <c r="M332" s="635"/>
      <c r="N332" s="635"/>
      <c r="O332" s="47"/>
      <c r="P332" s="47"/>
      <c r="Q332" s="337"/>
      <c r="R332" s="161"/>
      <c r="S332" s="162"/>
      <c r="T332" s="163"/>
      <c r="U332" s="162"/>
      <c r="V332" s="163"/>
      <c r="W332" s="162"/>
      <c r="X332" s="163"/>
      <c r="Y332" s="164"/>
      <c r="Z332" s="162"/>
      <c r="AA332" s="163"/>
      <c r="AB332" s="162"/>
      <c r="AC332" s="163"/>
      <c r="AD332" s="162"/>
      <c r="AE332" s="163"/>
      <c r="AF332" s="164"/>
      <c r="AG332" s="162"/>
      <c r="AH332" s="163"/>
      <c r="AI332" s="162"/>
      <c r="AJ332" s="163"/>
      <c r="AK332" s="162"/>
      <c r="AL332" s="163"/>
      <c r="AM332" s="164"/>
      <c r="AN332" s="162"/>
      <c r="AO332" s="163"/>
      <c r="AP332" s="162"/>
      <c r="AQ332" s="163"/>
      <c r="AR332" s="162"/>
      <c r="AS332" s="163"/>
      <c r="AT332" s="164"/>
      <c r="AU332" s="162"/>
      <c r="AV332" s="163"/>
      <c r="AW332" s="162"/>
      <c r="AX332" s="163"/>
      <c r="AY332" s="162"/>
      <c r="AZ332" s="163"/>
      <c r="BA332" s="164"/>
      <c r="BB332" s="162"/>
      <c r="BC332" s="163"/>
      <c r="BD332" s="162"/>
      <c r="BE332" s="163"/>
      <c r="BF332" s="162"/>
      <c r="BG332" s="163"/>
      <c r="BH332" s="164"/>
      <c r="BI332" s="338"/>
      <c r="BJ332" s="338"/>
      <c r="BK332" s="338"/>
      <c r="BL332" s="314"/>
    </row>
    <row r="333" spans="1:64" s="50" customFormat="1" ht="36" customHeight="1">
      <c r="A333" s="72"/>
      <c r="B333" s="72"/>
      <c r="C333" s="120" t="s">
        <v>77</v>
      </c>
      <c r="D333" s="73" t="s">
        <v>182</v>
      </c>
      <c r="E333" s="465" t="str">
        <f>BB9</f>
        <v>Year 1</v>
      </c>
      <c r="F333" s="465" t="str">
        <f>BD9</f>
        <v>Year 2</v>
      </c>
      <c r="G333" s="465" t="str">
        <f>BF9</f>
        <v>Year 3</v>
      </c>
      <c r="H333" s="465"/>
      <c r="I333" s="465"/>
      <c r="J333" s="77"/>
      <c r="K333" s="77"/>
      <c r="L333" s="77"/>
      <c r="M333" s="77"/>
      <c r="N333" s="77"/>
      <c r="O333" s="75" t="s">
        <v>371</v>
      </c>
      <c r="P333" s="75" t="s">
        <v>372</v>
      </c>
      <c r="Q333" s="75" t="s">
        <v>76</v>
      </c>
      <c r="R333" s="75" t="s">
        <v>352</v>
      </c>
      <c r="S333" s="159"/>
      <c r="T333" s="128"/>
      <c r="U333" s="159"/>
      <c r="V333" s="128"/>
      <c r="W333" s="159"/>
      <c r="X333" s="128"/>
      <c r="Y333" s="129"/>
      <c r="Z333" s="159"/>
      <c r="AA333" s="128"/>
      <c r="AB333" s="159"/>
      <c r="AC333" s="128"/>
      <c r="AD333" s="159"/>
      <c r="AE333" s="128"/>
      <c r="AF333" s="129"/>
      <c r="AG333" s="159"/>
      <c r="AH333" s="128"/>
      <c r="AI333" s="159"/>
      <c r="AJ333" s="128"/>
      <c r="AK333" s="159"/>
      <c r="AL333" s="128"/>
      <c r="AM333" s="129"/>
      <c r="AN333" s="159"/>
      <c r="AO333" s="128"/>
      <c r="AP333" s="159"/>
      <c r="AQ333" s="128"/>
      <c r="AR333" s="159"/>
      <c r="AS333" s="128"/>
      <c r="AT333" s="129"/>
      <c r="AU333" s="159"/>
      <c r="AV333" s="128"/>
      <c r="AW333" s="159"/>
      <c r="AX333" s="128"/>
      <c r="AY333" s="159"/>
      <c r="AZ333" s="128"/>
      <c r="BA333" s="129"/>
      <c r="BB333" s="159"/>
      <c r="BC333" s="128"/>
      <c r="BD333" s="159"/>
      <c r="BE333" s="128"/>
      <c r="BF333" s="159"/>
      <c r="BG333" s="128"/>
      <c r="BH333" s="129"/>
      <c r="BI333" s="338"/>
      <c r="BJ333" s="338"/>
      <c r="BK333" s="338"/>
      <c r="BL333" s="314"/>
    </row>
    <row r="334" spans="1:64" ht="15" customHeight="1">
      <c r="C334" s="71" t="s">
        <v>350</v>
      </c>
      <c r="D334" s="667" t="s">
        <v>373</v>
      </c>
      <c r="E334" s="66"/>
      <c r="F334" s="66"/>
      <c r="G334" s="66"/>
      <c r="H334" s="66"/>
      <c r="I334" s="66"/>
      <c r="J334" s="66"/>
      <c r="K334" s="66"/>
      <c r="L334" s="66"/>
      <c r="M334" s="66"/>
      <c r="N334" s="66"/>
      <c r="O334" s="597"/>
      <c r="P334" s="66"/>
      <c r="Q334" s="135"/>
      <c r="R334" s="64">
        <f t="shared" ref="R334:R353" si="269">VLOOKUP(C334,TravelIncrease,2,0)</f>
        <v>1.1000000000000001</v>
      </c>
      <c r="S334" s="820"/>
      <c r="T334" s="833"/>
      <c r="U334" s="820"/>
      <c r="V334" s="833"/>
      <c r="W334" s="820"/>
      <c r="X334" s="833"/>
      <c r="Y334" s="339"/>
      <c r="Z334" s="787"/>
      <c r="AA334" s="788"/>
      <c r="AB334" s="787"/>
      <c r="AC334" s="788"/>
      <c r="AD334" s="787"/>
      <c r="AE334" s="788"/>
      <c r="AF334" s="330"/>
      <c r="AG334" s="812"/>
      <c r="AH334" s="813"/>
      <c r="AI334" s="812"/>
      <c r="AJ334" s="813"/>
      <c r="AK334" s="812"/>
      <c r="AL334" s="813"/>
      <c r="AM334" s="331"/>
      <c r="AN334" s="937"/>
      <c r="AO334" s="938"/>
      <c r="AP334" s="937"/>
      <c r="AQ334" s="938"/>
      <c r="AR334" s="937"/>
      <c r="AS334" s="938"/>
      <c r="AT334" s="334"/>
      <c r="AU334" s="935"/>
      <c r="AV334" s="936"/>
      <c r="AW334" s="935"/>
      <c r="AX334" s="936"/>
      <c r="AY334" s="935"/>
      <c r="AZ334" s="936"/>
      <c r="BA334" s="335"/>
      <c r="BB334" s="898">
        <f>$E334*$P334*$Q334</f>
        <v>0</v>
      </c>
      <c r="BC334" s="899"/>
      <c r="BD334" s="898">
        <f>$F334*$P334*$Q334*$R334</f>
        <v>0</v>
      </c>
      <c r="BE334" s="899"/>
      <c r="BF334" s="898">
        <f>$G334*$P334*$Q334*($R334^2)</f>
        <v>0</v>
      </c>
      <c r="BG334" s="899"/>
      <c r="BH334" s="295">
        <f t="shared" ref="BH334:BH353" si="270">SUM(BB334+BD334+BF334)</f>
        <v>0</v>
      </c>
      <c r="BI334" s="311">
        <f t="shared" ref="BI334:BI353" si="271">BB334</f>
        <v>0</v>
      </c>
      <c r="BJ334" s="311">
        <f t="shared" ref="BJ334:BJ353" si="272">BD334</f>
        <v>0</v>
      </c>
      <c r="BK334" s="311">
        <f t="shared" ref="BK334:BK353" si="273">BF334</f>
        <v>0</v>
      </c>
      <c r="BL334" s="301">
        <f t="shared" ref="BL334:BL357" si="274">SUM(BI334:BK334)</f>
        <v>0</v>
      </c>
    </row>
    <row r="335" spans="1:64" ht="15" customHeight="1">
      <c r="C335" s="71" t="s">
        <v>262</v>
      </c>
      <c r="D335" s="667"/>
      <c r="E335" s="66"/>
      <c r="F335" s="66"/>
      <c r="G335" s="66"/>
      <c r="H335" s="66"/>
      <c r="I335" s="66"/>
      <c r="J335" s="66"/>
      <c r="K335" s="66"/>
      <c r="L335" s="66"/>
      <c r="M335" s="66"/>
      <c r="N335" s="66"/>
      <c r="O335" s="597"/>
      <c r="P335" s="66"/>
      <c r="Q335" s="135"/>
      <c r="R335" s="64">
        <f t="shared" si="269"/>
        <v>1</v>
      </c>
      <c r="S335" s="820"/>
      <c r="T335" s="833"/>
      <c r="U335" s="820"/>
      <c r="V335" s="833"/>
      <c r="W335" s="820"/>
      <c r="X335" s="833"/>
      <c r="Y335" s="339"/>
      <c r="Z335" s="787"/>
      <c r="AA335" s="788"/>
      <c r="AB335" s="787"/>
      <c r="AC335" s="788"/>
      <c r="AD335" s="787"/>
      <c r="AE335" s="788"/>
      <c r="AF335" s="330"/>
      <c r="AG335" s="812"/>
      <c r="AH335" s="813"/>
      <c r="AI335" s="812"/>
      <c r="AJ335" s="813"/>
      <c r="AK335" s="812"/>
      <c r="AL335" s="813"/>
      <c r="AM335" s="331"/>
      <c r="AN335" s="937"/>
      <c r="AO335" s="938"/>
      <c r="AP335" s="937"/>
      <c r="AQ335" s="938"/>
      <c r="AR335" s="937"/>
      <c r="AS335" s="938"/>
      <c r="AT335" s="334"/>
      <c r="AU335" s="935"/>
      <c r="AV335" s="936"/>
      <c r="AW335" s="935"/>
      <c r="AX335" s="936"/>
      <c r="AY335" s="935"/>
      <c r="AZ335" s="936"/>
      <c r="BA335" s="335"/>
      <c r="BB335" s="898">
        <f t="shared" ref="BB335:BB353" si="275">$E335*$P335*$Q335</f>
        <v>0</v>
      </c>
      <c r="BC335" s="899"/>
      <c r="BD335" s="898">
        <f t="shared" ref="BD335:BD353" si="276">$F335*$P335*$Q335*$R335</f>
        <v>0</v>
      </c>
      <c r="BE335" s="899"/>
      <c r="BF335" s="898">
        <f t="shared" ref="BF335:BF353" si="277">$G335*$P335*$Q335*($R335^2)</f>
        <v>0</v>
      </c>
      <c r="BG335" s="899"/>
      <c r="BH335" s="295">
        <f t="shared" si="270"/>
        <v>0</v>
      </c>
      <c r="BI335" s="311">
        <f t="shared" si="271"/>
        <v>0</v>
      </c>
      <c r="BJ335" s="311">
        <f t="shared" si="272"/>
        <v>0</v>
      </c>
      <c r="BK335" s="311">
        <f t="shared" si="273"/>
        <v>0</v>
      </c>
      <c r="BL335" s="301">
        <f t="shared" si="274"/>
        <v>0</v>
      </c>
    </row>
    <row r="336" spans="1:64" ht="15" customHeight="1">
      <c r="C336" s="71" t="s">
        <v>28</v>
      </c>
      <c r="D336" s="667"/>
      <c r="E336" s="66"/>
      <c r="F336" s="66"/>
      <c r="G336" s="66"/>
      <c r="H336" s="66"/>
      <c r="I336" s="66"/>
      <c r="J336" s="66"/>
      <c r="K336" s="66"/>
      <c r="L336" s="66"/>
      <c r="M336" s="66"/>
      <c r="N336" s="66"/>
      <c r="O336" s="597"/>
      <c r="P336" s="66"/>
      <c r="Q336" s="135"/>
      <c r="R336" s="64">
        <f t="shared" si="269"/>
        <v>1</v>
      </c>
      <c r="S336" s="820"/>
      <c r="T336" s="833"/>
      <c r="U336" s="820"/>
      <c r="V336" s="833"/>
      <c r="W336" s="820"/>
      <c r="X336" s="833"/>
      <c r="Y336" s="339"/>
      <c r="Z336" s="787"/>
      <c r="AA336" s="788"/>
      <c r="AB336" s="787"/>
      <c r="AC336" s="788"/>
      <c r="AD336" s="787"/>
      <c r="AE336" s="788"/>
      <c r="AF336" s="330"/>
      <c r="AG336" s="812"/>
      <c r="AH336" s="813"/>
      <c r="AI336" s="812"/>
      <c r="AJ336" s="813"/>
      <c r="AK336" s="812"/>
      <c r="AL336" s="813"/>
      <c r="AM336" s="331"/>
      <c r="AN336" s="937"/>
      <c r="AO336" s="938"/>
      <c r="AP336" s="937"/>
      <c r="AQ336" s="938"/>
      <c r="AR336" s="937"/>
      <c r="AS336" s="938"/>
      <c r="AT336" s="334"/>
      <c r="AU336" s="935"/>
      <c r="AV336" s="936"/>
      <c r="AW336" s="935"/>
      <c r="AX336" s="936"/>
      <c r="AY336" s="935"/>
      <c r="AZ336" s="936"/>
      <c r="BA336" s="335"/>
      <c r="BB336" s="898">
        <f t="shared" si="275"/>
        <v>0</v>
      </c>
      <c r="BC336" s="899"/>
      <c r="BD336" s="898">
        <f t="shared" si="276"/>
        <v>0</v>
      </c>
      <c r="BE336" s="899"/>
      <c r="BF336" s="898">
        <f t="shared" si="277"/>
        <v>0</v>
      </c>
      <c r="BG336" s="899"/>
      <c r="BH336" s="295">
        <f t="shared" si="270"/>
        <v>0</v>
      </c>
      <c r="BI336" s="311">
        <f t="shared" si="271"/>
        <v>0</v>
      </c>
      <c r="BJ336" s="311">
        <f t="shared" si="272"/>
        <v>0</v>
      </c>
      <c r="BK336" s="311">
        <f t="shared" si="273"/>
        <v>0</v>
      </c>
      <c r="BL336" s="301">
        <f t="shared" si="274"/>
        <v>0</v>
      </c>
    </row>
    <row r="337" spans="3:64" ht="15" customHeight="1">
      <c r="C337" s="71" t="s">
        <v>54</v>
      </c>
      <c r="D337" s="667"/>
      <c r="E337" s="66"/>
      <c r="F337" s="66"/>
      <c r="G337" s="66"/>
      <c r="H337" s="66"/>
      <c r="I337" s="66"/>
      <c r="J337" s="66"/>
      <c r="K337" s="66"/>
      <c r="L337" s="66"/>
      <c r="M337" s="66"/>
      <c r="N337" s="66"/>
      <c r="O337" s="597"/>
      <c r="P337" s="66"/>
      <c r="Q337" s="135"/>
      <c r="R337" s="64">
        <f t="shared" si="269"/>
        <v>1.1000000000000001</v>
      </c>
      <c r="S337" s="820"/>
      <c r="T337" s="833"/>
      <c r="U337" s="820"/>
      <c r="V337" s="833"/>
      <c r="W337" s="820"/>
      <c r="X337" s="833"/>
      <c r="Y337" s="339"/>
      <c r="Z337" s="787"/>
      <c r="AA337" s="788"/>
      <c r="AB337" s="787"/>
      <c r="AC337" s="788"/>
      <c r="AD337" s="787"/>
      <c r="AE337" s="788"/>
      <c r="AF337" s="330"/>
      <c r="AG337" s="812"/>
      <c r="AH337" s="813"/>
      <c r="AI337" s="812"/>
      <c r="AJ337" s="813"/>
      <c r="AK337" s="812"/>
      <c r="AL337" s="813"/>
      <c r="AM337" s="331"/>
      <c r="AN337" s="937"/>
      <c r="AO337" s="938"/>
      <c r="AP337" s="937"/>
      <c r="AQ337" s="938"/>
      <c r="AR337" s="937"/>
      <c r="AS337" s="938"/>
      <c r="AT337" s="334"/>
      <c r="AU337" s="935"/>
      <c r="AV337" s="936"/>
      <c r="AW337" s="935"/>
      <c r="AX337" s="936"/>
      <c r="AY337" s="935"/>
      <c r="AZ337" s="936"/>
      <c r="BA337" s="335"/>
      <c r="BB337" s="898">
        <f t="shared" si="275"/>
        <v>0</v>
      </c>
      <c r="BC337" s="899"/>
      <c r="BD337" s="898">
        <f t="shared" si="276"/>
        <v>0</v>
      </c>
      <c r="BE337" s="899"/>
      <c r="BF337" s="898">
        <f t="shared" si="277"/>
        <v>0</v>
      </c>
      <c r="BG337" s="899"/>
      <c r="BH337" s="295">
        <f t="shared" si="270"/>
        <v>0</v>
      </c>
      <c r="BI337" s="311">
        <f t="shared" si="271"/>
        <v>0</v>
      </c>
      <c r="BJ337" s="311">
        <f t="shared" si="272"/>
        <v>0</v>
      </c>
      <c r="BK337" s="311">
        <f t="shared" si="273"/>
        <v>0</v>
      </c>
      <c r="BL337" s="301">
        <f t="shared" si="274"/>
        <v>0</v>
      </c>
    </row>
    <row r="338" spans="3:64" ht="15" customHeight="1">
      <c r="C338" s="71" t="s">
        <v>350</v>
      </c>
      <c r="D338" s="667" t="s">
        <v>373</v>
      </c>
      <c r="E338" s="66"/>
      <c r="F338" s="66"/>
      <c r="G338" s="66"/>
      <c r="H338" s="66"/>
      <c r="I338" s="66"/>
      <c r="J338" s="66"/>
      <c r="K338" s="66"/>
      <c r="L338" s="66"/>
      <c r="M338" s="66"/>
      <c r="N338" s="66"/>
      <c r="O338" s="597"/>
      <c r="P338" s="66"/>
      <c r="Q338" s="135"/>
      <c r="R338" s="64">
        <f t="shared" si="269"/>
        <v>1.1000000000000001</v>
      </c>
      <c r="S338" s="820"/>
      <c r="T338" s="833"/>
      <c r="U338" s="820"/>
      <c r="V338" s="833"/>
      <c r="W338" s="820"/>
      <c r="X338" s="833"/>
      <c r="Y338" s="339"/>
      <c r="Z338" s="787"/>
      <c r="AA338" s="788"/>
      <c r="AB338" s="787"/>
      <c r="AC338" s="788"/>
      <c r="AD338" s="787"/>
      <c r="AE338" s="788"/>
      <c r="AF338" s="330"/>
      <c r="AG338" s="812"/>
      <c r="AH338" s="813"/>
      <c r="AI338" s="812"/>
      <c r="AJ338" s="813"/>
      <c r="AK338" s="812"/>
      <c r="AL338" s="813"/>
      <c r="AM338" s="331"/>
      <c r="AN338" s="937"/>
      <c r="AO338" s="938"/>
      <c r="AP338" s="937"/>
      <c r="AQ338" s="938"/>
      <c r="AR338" s="937"/>
      <c r="AS338" s="938"/>
      <c r="AT338" s="334"/>
      <c r="AU338" s="935"/>
      <c r="AV338" s="936"/>
      <c r="AW338" s="935"/>
      <c r="AX338" s="936"/>
      <c r="AY338" s="935"/>
      <c r="AZ338" s="936"/>
      <c r="BA338" s="335"/>
      <c r="BB338" s="898">
        <f t="shared" si="275"/>
        <v>0</v>
      </c>
      <c r="BC338" s="899"/>
      <c r="BD338" s="898">
        <f t="shared" si="276"/>
        <v>0</v>
      </c>
      <c r="BE338" s="899"/>
      <c r="BF338" s="898">
        <f t="shared" si="277"/>
        <v>0</v>
      </c>
      <c r="BG338" s="899"/>
      <c r="BH338" s="295">
        <f t="shared" si="270"/>
        <v>0</v>
      </c>
      <c r="BI338" s="311">
        <f t="shared" si="271"/>
        <v>0</v>
      </c>
      <c r="BJ338" s="311">
        <f t="shared" si="272"/>
        <v>0</v>
      </c>
      <c r="BK338" s="311">
        <f t="shared" si="273"/>
        <v>0</v>
      </c>
      <c r="BL338" s="301">
        <f t="shared" si="274"/>
        <v>0</v>
      </c>
    </row>
    <row r="339" spans="3:64" ht="15" customHeight="1">
      <c r="C339" s="71" t="s">
        <v>262</v>
      </c>
      <c r="D339" s="667"/>
      <c r="E339" s="66"/>
      <c r="F339" s="66"/>
      <c r="G339" s="66"/>
      <c r="H339" s="66"/>
      <c r="I339" s="66"/>
      <c r="J339" s="66"/>
      <c r="K339" s="66"/>
      <c r="L339" s="66"/>
      <c r="M339" s="66"/>
      <c r="N339" s="66"/>
      <c r="O339" s="597"/>
      <c r="P339" s="66"/>
      <c r="Q339" s="135"/>
      <c r="R339" s="64">
        <f t="shared" si="269"/>
        <v>1</v>
      </c>
      <c r="S339" s="820"/>
      <c r="T339" s="833"/>
      <c r="U339" s="820"/>
      <c r="V339" s="833"/>
      <c r="W339" s="820"/>
      <c r="X339" s="833"/>
      <c r="Y339" s="339"/>
      <c r="Z339" s="787"/>
      <c r="AA339" s="788"/>
      <c r="AB339" s="787"/>
      <c r="AC339" s="788"/>
      <c r="AD339" s="787"/>
      <c r="AE339" s="788"/>
      <c r="AF339" s="330"/>
      <c r="AG339" s="812"/>
      <c r="AH339" s="813"/>
      <c r="AI339" s="812"/>
      <c r="AJ339" s="813"/>
      <c r="AK339" s="812"/>
      <c r="AL339" s="813"/>
      <c r="AM339" s="331"/>
      <c r="AN339" s="937"/>
      <c r="AO339" s="938"/>
      <c r="AP339" s="937"/>
      <c r="AQ339" s="938"/>
      <c r="AR339" s="937"/>
      <c r="AS339" s="938"/>
      <c r="AT339" s="334"/>
      <c r="AU339" s="935"/>
      <c r="AV339" s="936"/>
      <c r="AW339" s="935"/>
      <c r="AX339" s="936"/>
      <c r="AY339" s="935"/>
      <c r="AZ339" s="936"/>
      <c r="BA339" s="335"/>
      <c r="BB339" s="898">
        <f t="shared" si="275"/>
        <v>0</v>
      </c>
      <c r="BC339" s="899"/>
      <c r="BD339" s="898">
        <f t="shared" si="276"/>
        <v>0</v>
      </c>
      <c r="BE339" s="899"/>
      <c r="BF339" s="898">
        <f t="shared" si="277"/>
        <v>0</v>
      </c>
      <c r="BG339" s="899"/>
      <c r="BH339" s="295">
        <f t="shared" si="270"/>
        <v>0</v>
      </c>
      <c r="BI339" s="311">
        <f t="shared" si="271"/>
        <v>0</v>
      </c>
      <c r="BJ339" s="311">
        <f t="shared" si="272"/>
        <v>0</v>
      </c>
      <c r="BK339" s="311">
        <f t="shared" si="273"/>
        <v>0</v>
      </c>
      <c r="BL339" s="301">
        <f t="shared" si="274"/>
        <v>0</v>
      </c>
    </row>
    <row r="340" spans="3:64" ht="15" customHeight="1">
      <c r="C340" s="71" t="s">
        <v>28</v>
      </c>
      <c r="D340" s="667"/>
      <c r="E340" s="66"/>
      <c r="F340" s="66"/>
      <c r="G340" s="66"/>
      <c r="H340" s="66"/>
      <c r="I340" s="66"/>
      <c r="J340" s="66"/>
      <c r="K340" s="66"/>
      <c r="L340" s="66"/>
      <c r="M340" s="66"/>
      <c r="N340" s="66"/>
      <c r="O340" s="597"/>
      <c r="P340" s="66"/>
      <c r="Q340" s="135"/>
      <c r="R340" s="64">
        <f t="shared" si="269"/>
        <v>1</v>
      </c>
      <c r="S340" s="820"/>
      <c r="T340" s="833"/>
      <c r="U340" s="820"/>
      <c r="V340" s="833"/>
      <c r="W340" s="820"/>
      <c r="X340" s="833"/>
      <c r="Y340" s="339"/>
      <c r="Z340" s="787"/>
      <c r="AA340" s="788"/>
      <c r="AB340" s="787"/>
      <c r="AC340" s="788"/>
      <c r="AD340" s="787"/>
      <c r="AE340" s="788"/>
      <c r="AF340" s="330"/>
      <c r="AG340" s="812"/>
      <c r="AH340" s="813"/>
      <c r="AI340" s="812"/>
      <c r="AJ340" s="813"/>
      <c r="AK340" s="812"/>
      <c r="AL340" s="813"/>
      <c r="AM340" s="331"/>
      <c r="AN340" s="937"/>
      <c r="AO340" s="938"/>
      <c r="AP340" s="937"/>
      <c r="AQ340" s="938"/>
      <c r="AR340" s="937"/>
      <c r="AS340" s="938"/>
      <c r="AT340" s="334"/>
      <c r="AU340" s="935"/>
      <c r="AV340" s="936"/>
      <c r="AW340" s="935"/>
      <c r="AX340" s="936"/>
      <c r="AY340" s="935"/>
      <c r="AZ340" s="936"/>
      <c r="BA340" s="335"/>
      <c r="BB340" s="898">
        <f t="shared" si="275"/>
        <v>0</v>
      </c>
      <c r="BC340" s="899"/>
      <c r="BD340" s="898">
        <f t="shared" si="276"/>
        <v>0</v>
      </c>
      <c r="BE340" s="899"/>
      <c r="BF340" s="898">
        <f t="shared" si="277"/>
        <v>0</v>
      </c>
      <c r="BG340" s="899"/>
      <c r="BH340" s="295">
        <f t="shared" si="270"/>
        <v>0</v>
      </c>
      <c r="BI340" s="311">
        <f t="shared" si="271"/>
        <v>0</v>
      </c>
      <c r="BJ340" s="311">
        <f t="shared" si="272"/>
        <v>0</v>
      </c>
      <c r="BK340" s="311">
        <f t="shared" si="273"/>
        <v>0</v>
      </c>
      <c r="BL340" s="301">
        <f t="shared" si="274"/>
        <v>0</v>
      </c>
    </row>
    <row r="341" spans="3:64" ht="15" customHeight="1">
      <c r="C341" s="71" t="s">
        <v>54</v>
      </c>
      <c r="D341" s="667"/>
      <c r="E341" s="66"/>
      <c r="F341" s="66"/>
      <c r="G341" s="66"/>
      <c r="H341" s="66"/>
      <c r="I341" s="66"/>
      <c r="J341" s="66"/>
      <c r="K341" s="66"/>
      <c r="L341" s="66"/>
      <c r="M341" s="66"/>
      <c r="N341" s="66"/>
      <c r="O341" s="597"/>
      <c r="P341" s="66"/>
      <c r="Q341" s="135"/>
      <c r="R341" s="64">
        <f t="shared" si="269"/>
        <v>1.1000000000000001</v>
      </c>
      <c r="S341" s="820"/>
      <c r="T341" s="833"/>
      <c r="U341" s="820"/>
      <c r="V341" s="833"/>
      <c r="W341" s="820"/>
      <c r="X341" s="833"/>
      <c r="Y341" s="339"/>
      <c r="Z341" s="787"/>
      <c r="AA341" s="788"/>
      <c r="AB341" s="787"/>
      <c r="AC341" s="788"/>
      <c r="AD341" s="787"/>
      <c r="AE341" s="788"/>
      <c r="AF341" s="330"/>
      <c r="AG341" s="812"/>
      <c r="AH341" s="813"/>
      <c r="AI341" s="812"/>
      <c r="AJ341" s="813"/>
      <c r="AK341" s="812"/>
      <c r="AL341" s="813"/>
      <c r="AM341" s="331"/>
      <c r="AN341" s="937"/>
      <c r="AO341" s="938"/>
      <c r="AP341" s="937"/>
      <c r="AQ341" s="938"/>
      <c r="AR341" s="937"/>
      <c r="AS341" s="938"/>
      <c r="AT341" s="334"/>
      <c r="AU341" s="935"/>
      <c r="AV341" s="936"/>
      <c r="AW341" s="935"/>
      <c r="AX341" s="936"/>
      <c r="AY341" s="935"/>
      <c r="AZ341" s="936"/>
      <c r="BA341" s="335"/>
      <c r="BB341" s="898">
        <f t="shared" si="275"/>
        <v>0</v>
      </c>
      <c r="BC341" s="899"/>
      <c r="BD341" s="898">
        <f t="shared" si="276"/>
        <v>0</v>
      </c>
      <c r="BE341" s="899"/>
      <c r="BF341" s="898">
        <f t="shared" si="277"/>
        <v>0</v>
      </c>
      <c r="BG341" s="899"/>
      <c r="BH341" s="295">
        <f t="shared" si="270"/>
        <v>0</v>
      </c>
      <c r="BI341" s="311">
        <f t="shared" si="271"/>
        <v>0</v>
      </c>
      <c r="BJ341" s="311">
        <f t="shared" si="272"/>
        <v>0</v>
      </c>
      <c r="BK341" s="311">
        <f t="shared" si="273"/>
        <v>0</v>
      </c>
      <c r="BL341" s="301">
        <f t="shared" si="274"/>
        <v>0</v>
      </c>
    </row>
    <row r="342" spans="3:64" ht="15" customHeight="1">
      <c r="C342" s="71" t="s">
        <v>350</v>
      </c>
      <c r="D342" s="667" t="s">
        <v>373</v>
      </c>
      <c r="E342" s="66"/>
      <c r="F342" s="66"/>
      <c r="G342" s="66"/>
      <c r="H342" s="66"/>
      <c r="I342" s="66"/>
      <c r="J342" s="66"/>
      <c r="K342" s="66"/>
      <c r="L342" s="66"/>
      <c r="M342" s="66"/>
      <c r="N342" s="66"/>
      <c r="O342" s="597"/>
      <c r="P342" s="66"/>
      <c r="Q342" s="135"/>
      <c r="R342" s="64">
        <f t="shared" si="269"/>
        <v>1.1000000000000001</v>
      </c>
      <c r="S342" s="820"/>
      <c r="T342" s="833"/>
      <c r="U342" s="820"/>
      <c r="V342" s="833"/>
      <c r="W342" s="820"/>
      <c r="X342" s="833"/>
      <c r="Y342" s="339"/>
      <c r="Z342" s="787"/>
      <c r="AA342" s="788"/>
      <c r="AB342" s="787"/>
      <c r="AC342" s="788"/>
      <c r="AD342" s="787"/>
      <c r="AE342" s="788"/>
      <c r="AF342" s="330"/>
      <c r="AG342" s="812"/>
      <c r="AH342" s="813"/>
      <c r="AI342" s="812"/>
      <c r="AJ342" s="813"/>
      <c r="AK342" s="812"/>
      <c r="AL342" s="813"/>
      <c r="AM342" s="331"/>
      <c r="AN342" s="937"/>
      <c r="AO342" s="938"/>
      <c r="AP342" s="937"/>
      <c r="AQ342" s="938"/>
      <c r="AR342" s="937"/>
      <c r="AS342" s="938"/>
      <c r="AT342" s="334"/>
      <c r="AU342" s="935"/>
      <c r="AV342" s="936"/>
      <c r="AW342" s="935"/>
      <c r="AX342" s="936"/>
      <c r="AY342" s="935"/>
      <c r="AZ342" s="936"/>
      <c r="BA342" s="335"/>
      <c r="BB342" s="898">
        <f t="shared" si="275"/>
        <v>0</v>
      </c>
      <c r="BC342" s="899"/>
      <c r="BD342" s="898">
        <f t="shared" si="276"/>
        <v>0</v>
      </c>
      <c r="BE342" s="899"/>
      <c r="BF342" s="898">
        <f t="shared" si="277"/>
        <v>0</v>
      </c>
      <c r="BG342" s="899"/>
      <c r="BH342" s="295">
        <f t="shared" si="270"/>
        <v>0</v>
      </c>
      <c r="BI342" s="311">
        <f t="shared" si="271"/>
        <v>0</v>
      </c>
      <c r="BJ342" s="311">
        <f t="shared" si="272"/>
        <v>0</v>
      </c>
      <c r="BK342" s="311">
        <f t="shared" si="273"/>
        <v>0</v>
      </c>
      <c r="BL342" s="301">
        <f t="shared" si="274"/>
        <v>0</v>
      </c>
    </row>
    <row r="343" spans="3:64" ht="15" customHeight="1">
      <c r="C343" s="71" t="s">
        <v>262</v>
      </c>
      <c r="D343" s="667"/>
      <c r="E343" s="66"/>
      <c r="F343" s="66"/>
      <c r="G343" s="66"/>
      <c r="H343" s="66"/>
      <c r="I343" s="66"/>
      <c r="J343" s="66"/>
      <c r="K343" s="66"/>
      <c r="L343" s="66"/>
      <c r="M343" s="66"/>
      <c r="N343" s="66"/>
      <c r="O343" s="597"/>
      <c r="P343" s="66"/>
      <c r="Q343" s="135"/>
      <c r="R343" s="64">
        <f t="shared" si="269"/>
        <v>1</v>
      </c>
      <c r="S343" s="820"/>
      <c r="T343" s="833"/>
      <c r="U343" s="820"/>
      <c r="V343" s="833"/>
      <c r="W343" s="820"/>
      <c r="X343" s="833"/>
      <c r="Y343" s="339"/>
      <c r="Z343" s="787"/>
      <c r="AA343" s="788"/>
      <c r="AB343" s="787"/>
      <c r="AC343" s="788"/>
      <c r="AD343" s="787"/>
      <c r="AE343" s="788"/>
      <c r="AF343" s="330"/>
      <c r="AG343" s="812"/>
      <c r="AH343" s="813"/>
      <c r="AI343" s="812"/>
      <c r="AJ343" s="813"/>
      <c r="AK343" s="812"/>
      <c r="AL343" s="813"/>
      <c r="AM343" s="331"/>
      <c r="AN343" s="937"/>
      <c r="AO343" s="938"/>
      <c r="AP343" s="937"/>
      <c r="AQ343" s="938"/>
      <c r="AR343" s="937"/>
      <c r="AS343" s="938"/>
      <c r="AT343" s="334"/>
      <c r="AU343" s="935"/>
      <c r="AV343" s="936"/>
      <c r="AW343" s="935"/>
      <c r="AX343" s="936"/>
      <c r="AY343" s="935"/>
      <c r="AZ343" s="936"/>
      <c r="BA343" s="335"/>
      <c r="BB343" s="898">
        <f t="shared" si="275"/>
        <v>0</v>
      </c>
      <c r="BC343" s="899"/>
      <c r="BD343" s="898">
        <f t="shared" si="276"/>
        <v>0</v>
      </c>
      <c r="BE343" s="899"/>
      <c r="BF343" s="898">
        <f t="shared" si="277"/>
        <v>0</v>
      </c>
      <c r="BG343" s="899"/>
      <c r="BH343" s="295">
        <f t="shared" si="270"/>
        <v>0</v>
      </c>
      <c r="BI343" s="311">
        <f t="shared" si="271"/>
        <v>0</v>
      </c>
      <c r="BJ343" s="311">
        <f t="shared" si="272"/>
        <v>0</v>
      </c>
      <c r="BK343" s="311">
        <f t="shared" si="273"/>
        <v>0</v>
      </c>
      <c r="BL343" s="301">
        <f t="shared" si="274"/>
        <v>0</v>
      </c>
    </row>
    <row r="344" spans="3:64" ht="15" customHeight="1">
      <c r="C344" s="71" t="s">
        <v>28</v>
      </c>
      <c r="D344" s="667"/>
      <c r="E344" s="66"/>
      <c r="F344" s="66"/>
      <c r="G344" s="66"/>
      <c r="H344" s="66"/>
      <c r="I344" s="66"/>
      <c r="J344" s="66"/>
      <c r="K344" s="66"/>
      <c r="L344" s="66"/>
      <c r="M344" s="66"/>
      <c r="N344" s="66"/>
      <c r="O344" s="597"/>
      <c r="P344" s="66"/>
      <c r="Q344" s="135"/>
      <c r="R344" s="64">
        <f t="shared" si="269"/>
        <v>1</v>
      </c>
      <c r="S344" s="820"/>
      <c r="T344" s="833"/>
      <c r="U344" s="820"/>
      <c r="V344" s="833"/>
      <c r="W344" s="820"/>
      <c r="X344" s="833"/>
      <c r="Y344" s="339"/>
      <c r="Z344" s="787"/>
      <c r="AA344" s="788"/>
      <c r="AB344" s="787"/>
      <c r="AC344" s="788"/>
      <c r="AD344" s="787"/>
      <c r="AE344" s="788"/>
      <c r="AF344" s="330"/>
      <c r="AG344" s="812"/>
      <c r="AH344" s="813"/>
      <c r="AI344" s="812"/>
      <c r="AJ344" s="813"/>
      <c r="AK344" s="812"/>
      <c r="AL344" s="813"/>
      <c r="AM344" s="331"/>
      <c r="AN344" s="937"/>
      <c r="AO344" s="938"/>
      <c r="AP344" s="937"/>
      <c r="AQ344" s="938"/>
      <c r="AR344" s="937"/>
      <c r="AS344" s="938"/>
      <c r="AT344" s="334"/>
      <c r="AU344" s="935"/>
      <c r="AV344" s="936"/>
      <c r="AW344" s="935"/>
      <c r="AX344" s="936"/>
      <c r="AY344" s="935"/>
      <c r="AZ344" s="936"/>
      <c r="BA344" s="335"/>
      <c r="BB344" s="898">
        <f t="shared" si="275"/>
        <v>0</v>
      </c>
      <c r="BC344" s="899"/>
      <c r="BD344" s="898">
        <f t="shared" si="276"/>
        <v>0</v>
      </c>
      <c r="BE344" s="899"/>
      <c r="BF344" s="898">
        <f t="shared" si="277"/>
        <v>0</v>
      </c>
      <c r="BG344" s="899"/>
      <c r="BH344" s="295">
        <f t="shared" si="270"/>
        <v>0</v>
      </c>
      <c r="BI344" s="311">
        <f t="shared" si="271"/>
        <v>0</v>
      </c>
      <c r="BJ344" s="311">
        <f t="shared" si="272"/>
        <v>0</v>
      </c>
      <c r="BK344" s="311">
        <f t="shared" si="273"/>
        <v>0</v>
      </c>
      <c r="BL344" s="301">
        <f t="shared" si="274"/>
        <v>0</v>
      </c>
    </row>
    <row r="345" spans="3:64" ht="15" customHeight="1">
      <c r="C345" s="71" t="s">
        <v>54</v>
      </c>
      <c r="D345" s="667"/>
      <c r="E345" s="66"/>
      <c r="F345" s="66"/>
      <c r="G345" s="66"/>
      <c r="H345" s="66"/>
      <c r="I345" s="66"/>
      <c r="J345" s="66"/>
      <c r="K345" s="66"/>
      <c r="L345" s="66"/>
      <c r="M345" s="66"/>
      <c r="N345" s="66"/>
      <c r="O345" s="597"/>
      <c r="P345" s="66"/>
      <c r="Q345" s="135"/>
      <c r="R345" s="64">
        <f t="shared" si="269"/>
        <v>1.1000000000000001</v>
      </c>
      <c r="S345" s="820"/>
      <c r="T345" s="833"/>
      <c r="U345" s="820"/>
      <c r="V345" s="833"/>
      <c r="W345" s="820"/>
      <c r="X345" s="833"/>
      <c r="Y345" s="339"/>
      <c r="Z345" s="787"/>
      <c r="AA345" s="788"/>
      <c r="AB345" s="787"/>
      <c r="AC345" s="788"/>
      <c r="AD345" s="787"/>
      <c r="AE345" s="788"/>
      <c r="AF345" s="330"/>
      <c r="AG345" s="812"/>
      <c r="AH345" s="813"/>
      <c r="AI345" s="812"/>
      <c r="AJ345" s="813"/>
      <c r="AK345" s="812"/>
      <c r="AL345" s="813"/>
      <c r="AM345" s="331"/>
      <c r="AN345" s="937"/>
      <c r="AO345" s="938"/>
      <c r="AP345" s="937"/>
      <c r="AQ345" s="938"/>
      <c r="AR345" s="937"/>
      <c r="AS345" s="938"/>
      <c r="AT345" s="334"/>
      <c r="AU345" s="935"/>
      <c r="AV345" s="936"/>
      <c r="AW345" s="935"/>
      <c r="AX345" s="936"/>
      <c r="AY345" s="935"/>
      <c r="AZ345" s="936"/>
      <c r="BA345" s="335"/>
      <c r="BB345" s="898">
        <f t="shared" si="275"/>
        <v>0</v>
      </c>
      <c r="BC345" s="899"/>
      <c r="BD345" s="898">
        <f t="shared" si="276"/>
        <v>0</v>
      </c>
      <c r="BE345" s="899"/>
      <c r="BF345" s="898">
        <f t="shared" si="277"/>
        <v>0</v>
      </c>
      <c r="BG345" s="899"/>
      <c r="BH345" s="295">
        <f t="shared" si="270"/>
        <v>0</v>
      </c>
      <c r="BI345" s="311">
        <f t="shared" si="271"/>
        <v>0</v>
      </c>
      <c r="BJ345" s="311">
        <f t="shared" si="272"/>
        <v>0</v>
      </c>
      <c r="BK345" s="311">
        <f t="shared" si="273"/>
        <v>0</v>
      </c>
      <c r="BL345" s="301">
        <f t="shared" si="274"/>
        <v>0</v>
      </c>
    </row>
    <row r="346" spans="3:64" ht="15" customHeight="1">
      <c r="C346" s="71" t="s">
        <v>350</v>
      </c>
      <c r="D346" s="667" t="s">
        <v>373</v>
      </c>
      <c r="E346" s="66"/>
      <c r="F346" s="66"/>
      <c r="G346" s="66"/>
      <c r="H346" s="66"/>
      <c r="I346" s="66"/>
      <c r="J346" s="66"/>
      <c r="K346" s="66"/>
      <c r="L346" s="66"/>
      <c r="M346" s="66"/>
      <c r="N346" s="66"/>
      <c r="O346" s="597"/>
      <c r="P346" s="66"/>
      <c r="Q346" s="135"/>
      <c r="R346" s="64">
        <f t="shared" si="269"/>
        <v>1.1000000000000001</v>
      </c>
      <c r="S346" s="820"/>
      <c r="T346" s="833"/>
      <c r="U346" s="820"/>
      <c r="V346" s="833"/>
      <c r="W346" s="820"/>
      <c r="X346" s="833"/>
      <c r="Y346" s="339"/>
      <c r="Z346" s="787"/>
      <c r="AA346" s="788"/>
      <c r="AB346" s="787"/>
      <c r="AC346" s="788"/>
      <c r="AD346" s="787"/>
      <c r="AE346" s="788"/>
      <c r="AF346" s="330"/>
      <c r="AG346" s="812"/>
      <c r="AH346" s="813"/>
      <c r="AI346" s="812"/>
      <c r="AJ346" s="813"/>
      <c r="AK346" s="812"/>
      <c r="AL346" s="813"/>
      <c r="AM346" s="331"/>
      <c r="AN346" s="937"/>
      <c r="AO346" s="938"/>
      <c r="AP346" s="937"/>
      <c r="AQ346" s="938"/>
      <c r="AR346" s="937"/>
      <c r="AS346" s="938"/>
      <c r="AT346" s="334"/>
      <c r="AU346" s="935"/>
      <c r="AV346" s="936"/>
      <c r="AW346" s="935"/>
      <c r="AX346" s="936"/>
      <c r="AY346" s="935"/>
      <c r="AZ346" s="936"/>
      <c r="BA346" s="335"/>
      <c r="BB346" s="898">
        <f t="shared" si="275"/>
        <v>0</v>
      </c>
      <c r="BC346" s="899"/>
      <c r="BD346" s="898">
        <f t="shared" si="276"/>
        <v>0</v>
      </c>
      <c r="BE346" s="899"/>
      <c r="BF346" s="898">
        <f t="shared" si="277"/>
        <v>0</v>
      </c>
      <c r="BG346" s="899"/>
      <c r="BH346" s="295">
        <f t="shared" si="270"/>
        <v>0</v>
      </c>
      <c r="BI346" s="311">
        <f t="shared" si="271"/>
        <v>0</v>
      </c>
      <c r="BJ346" s="311">
        <f t="shared" si="272"/>
        <v>0</v>
      </c>
      <c r="BK346" s="311">
        <f t="shared" si="273"/>
        <v>0</v>
      </c>
      <c r="BL346" s="301">
        <f t="shared" si="274"/>
        <v>0</v>
      </c>
    </row>
    <row r="347" spans="3:64" ht="15" customHeight="1">
      <c r="C347" s="71" t="s">
        <v>262</v>
      </c>
      <c r="D347" s="667"/>
      <c r="E347" s="66"/>
      <c r="F347" s="66"/>
      <c r="G347" s="66"/>
      <c r="H347" s="66"/>
      <c r="I347" s="66"/>
      <c r="J347" s="66"/>
      <c r="K347" s="66"/>
      <c r="L347" s="66"/>
      <c r="M347" s="66"/>
      <c r="N347" s="66"/>
      <c r="O347" s="597"/>
      <c r="P347" s="66"/>
      <c r="Q347" s="135"/>
      <c r="R347" s="64">
        <f t="shared" si="269"/>
        <v>1</v>
      </c>
      <c r="S347" s="820"/>
      <c r="T347" s="833"/>
      <c r="U347" s="820"/>
      <c r="V347" s="833"/>
      <c r="W347" s="820"/>
      <c r="X347" s="833"/>
      <c r="Y347" s="339"/>
      <c r="Z347" s="787"/>
      <c r="AA347" s="788"/>
      <c r="AB347" s="787"/>
      <c r="AC347" s="788"/>
      <c r="AD347" s="787"/>
      <c r="AE347" s="788"/>
      <c r="AF347" s="330"/>
      <c r="AG347" s="812"/>
      <c r="AH347" s="813"/>
      <c r="AI347" s="812"/>
      <c r="AJ347" s="813"/>
      <c r="AK347" s="812"/>
      <c r="AL347" s="813"/>
      <c r="AM347" s="331"/>
      <c r="AN347" s="937"/>
      <c r="AO347" s="938"/>
      <c r="AP347" s="937"/>
      <c r="AQ347" s="938"/>
      <c r="AR347" s="937"/>
      <c r="AS347" s="938"/>
      <c r="AT347" s="334"/>
      <c r="AU347" s="935"/>
      <c r="AV347" s="936"/>
      <c r="AW347" s="935"/>
      <c r="AX347" s="936"/>
      <c r="AY347" s="935"/>
      <c r="AZ347" s="936"/>
      <c r="BA347" s="335"/>
      <c r="BB347" s="898">
        <f t="shared" si="275"/>
        <v>0</v>
      </c>
      <c r="BC347" s="899"/>
      <c r="BD347" s="898">
        <f t="shared" si="276"/>
        <v>0</v>
      </c>
      <c r="BE347" s="899"/>
      <c r="BF347" s="898">
        <f t="shared" si="277"/>
        <v>0</v>
      </c>
      <c r="BG347" s="899"/>
      <c r="BH347" s="295">
        <f t="shared" si="270"/>
        <v>0</v>
      </c>
      <c r="BI347" s="311">
        <f t="shared" si="271"/>
        <v>0</v>
      </c>
      <c r="BJ347" s="311">
        <f t="shared" si="272"/>
        <v>0</v>
      </c>
      <c r="BK347" s="311">
        <f t="shared" si="273"/>
        <v>0</v>
      </c>
      <c r="BL347" s="301">
        <f t="shared" si="274"/>
        <v>0</v>
      </c>
    </row>
    <row r="348" spans="3:64" ht="15" customHeight="1">
      <c r="C348" s="71" t="s">
        <v>28</v>
      </c>
      <c r="D348" s="667"/>
      <c r="E348" s="66"/>
      <c r="F348" s="66"/>
      <c r="G348" s="66"/>
      <c r="H348" s="66"/>
      <c r="I348" s="66"/>
      <c r="J348" s="66"/>
      <c r="K348" s="66"/>
      <c r="L348" s="66"/>
      <c r="M348" s="66"/>
      <c r="N348" s="66"/>
      <c r="O348" s="597"/>
      <c r="P348" s="66"/>
      <c r="Q348" s="135"/>
      <c r="R348" s="64">
        <f t="shared" si="269"/>
        <v>1</v>
      </c>
      <c r="S348" s="820"/>
      <c r="T348" s="833"/>
      <c r="U348" s="820"/>
      <c r="V348" s="833"/>
      <c r="W348" s="820"/>
      <c r="X348" s="833"/>
      <c r="Y348" s="339"/>
      <c r="Z348" s="787"/>
      <c r="AA348" s="788"/>
      <c r="AB348" s="787"/>
      <c r="AC348" s="788"/>
      <c r="AD348" s="787"/>
      <c r="AE348" s="788"/>
      <c r="AF348" s="330"/>
      <c r="AG348" s="812"/>
      <c r="AH348" s="813"/>
      <c r="AI348" s="812"/>
      <c r="AJ348" s="813"/>
      <c r="AK348" s="812"/>
      <c r="AL348" s="813"/>
      <c r="AM348" s="331"/>
      <c r="AN348" s="937"/>
      <c r="AO348" s="938"/>
      <c r="AP348" s="937"/>
      <c r="AQ348" s="938"/>
      <c r="AR348" s="937"/>
      <c r="AS348" s="938"/>
      <c r="AT348" s="334"/>
      <c r="AU348" s="935"/>
      <c r="AV348" s="936"/>
      <c r="AW348" s="935"/>
      <c r="AX348" s="936"/>
      <c r="AY348" s="935"/>
      <c r="AZ348" s="936"/>
      <c r="BA348" s="335"/>
      <c r="BB348" s="898">
        <f t="shared" si="275"/>
        <v>0</v>
      </c>
      <c r="BC348" s="899"/>
      <c r="BD348" s="898">
        <f t="shared" si="276"/>
        <v>0</v>
      </c>
      <c r="BE348" s="899"/>
      <c r="BF348" s="898">
        <f t="shared" si="277"/>
        <v>0</v>
      </c>
      <c r="BG348" s="899"/>
      <c r="BH348" s="295">
        <f t="shared" si="270"/>
        <v>0</v>
      </c>
      <c r="BI348" s="311">
        <f t="shared" si="271"/>
        <v>0</v>
      </c>
      <c r="BJ348" s="311">
        <f t="shared" si="272"/>
        <v>0</v>
      </c>
      <c r="BK348" s="311">
        <f t="shared" si="273"/>
        <v>0</v>
      </c>
      <c r="BL348" s="301">
        <f t="shared" si="274"/>
        <v>0</v>
      </c>
    </row>
    <row r="349" spans="3:64" ht="15" customHeight="1">
      <c r="C349" s="71" t="s">
        <v>54</v>
      </c>
      <c r="D349" s="667"/>
      <c r="E349" s="66"/>
      <c r="F349" s="66"/>
      <c r="G349" s="66"/>
      <c r="H349" s="66"/>
      <c r="I349" s="66"/>
      <c r="J349" s="66"/>
      <c r="K349" s="66"/>
      <c r="L349" s="66"/>
      <c r="M349" s="66"/>
      <c r="N349" s="66"/>
      <c r="O349" s="597"/>
      <c r="P349" s="66"/>
      <c r="Q349" s="135"/>
      <c r="R349" s="64">
        <f t="shared" si="269"/>
        <v>1.1000000000000001</v>
      </c>
      <c r="S349" s="820"/>
      <c r="T349" s="833"/>
      <c r="U349" s="820"/>
      <c r="V349" s="833"/>
      <c r="W349" s="820"/>
      <c r="X349" s="833"/>
      <c r="Y349" s="339"/>
      <c r="Z349" s="787"/>
      <c r="AA349" s="788"/>
      <c r="AB349" s="787"/>
      <c r="AC349" s="788"/>
      <c r="AD349" s="787"/>
      <c r="AE349" s="788"/>
      <c r="AF349" s="330"/>
      <c r="AG349" s="812"/>
      <c r="AH349" s="813"/>
      <c r="AI349" s="812"/>
      <c r="AJ349" s="813"/>
      <c r="AK349" s="812"/>
      <c r="AL349" s="813"/>
      <c r="AM349" s="331"/>
      <c r="AN349" s="937"/>
      <c r="AO349" s="938"/>
      <c r="AP349" s="937"/>
      <c r="AQ349" s="938"/>
      <c r="AR349" s="937"/>
      <c r="AS349" s="938"/>
      <c r="AT349" s="334"/>
      <c r="AU349" s="935"/>
      <c r="AV349" s="936"/>
      <c r="AW349" s="935"/>
      <c r="AX349" s="936"/>
      <c r="AY349" s="935"/>
      <c r="AZ349" s="936"/>
      <c r="BA349" s="335"/>
      <c r="BB349" s="898">
        <f t="shared" si="275"/>
        <v>0</v>
      </c>
      <c r="BC349" s="899"/>
      <c r="BD349" s="898">
        <f t="shared" si="276"/>
        <v>0</v>
      </c>
      <c r="BE349" s="899"/>
      <c r="BF349" s="898">
        <f t="shared" si="277"/>
        <v>0</v>
      </c>
      <c r="BG349" s="899"/>
      <c r="BH349" s="295">
        <f t="shared" si="270"/>
        <v>0</v>
      </c>
      <c r="BI349" s="311">
        <f t="shared" si="271"/>
        <v>0</v>
      </c>
      <c r="BJ349" s="311">
        <f t="shared" si="272"/>
        <v>0</v>
      </c>
      <c r="BK349" s="311">
        <f t="shared" si="273"/>
        <v>0</v>
      </c>
      <c r="BL349" s="301">
        <f t="shared" si="274"/>
        <v>0</v>
      </c>
    </row>
    <row r="350" spans="3:64" ht="15" customHeight="1">
      <c r="C350" s="71" t="s">
        <v>350</v>
      </c>
      <c r="D350" s="667" t="s">
        <v>373</v>
      </c>
      <c r="E350" s="66"/>
      <c r="F350" s="66"/>
      <c r="G350" s="66"/>
      <c r="H350" s="66"/>
      <c r="I350" s="66"/>
      <c r="J350" s="66"/>
      <c r="K350" s="66"/>
      <c r="L350" s="66"/>
      <c r="M350" s="66"/>
      <c r="N350" s="66"/>
      <c r="O350" s="597"/>
      <c r="P350" s="66"/>
      <c r="Q350" s="135"/>
      <c r="R350" s="64">
        <f t="shared" si="269"/>
        <v>1.1000000000000001</v>
      </c>
      <c r="S350" s="820"/>
      <c r="T350" s="833"/>
      <c r="U350" s="820"/>
      <c r="V350" s="833"/>
      <c r="W350" s="820"/>
      <c r="X350" s="833"/>
      <c r="Y350" s="339"/>
      <c r="Z350" s="787"/>
      <c r="AA350" s="788"/>
      <c r="AB350" s="787"/>
      <c r="AC350" s="788"/>
      <c r="AD350" s="787"/>
      <c r="AE350" s="788"/>
      <c r="AF350" s="330"/>
      <c r="AG350" s="812"/>
      <c r="AH350" s="813"/>
      <c r="AI350" s="812"/>
      <c r="AJ350" s="813"/>
      <c r="AK350" s="812"/>
      <c r="AL350" s="813"/>
      <c r="AM350" s="331"/>
      <c r="AN350" s="937"/>
      <c r="AO350" s="938"/>
      <c r="AP350" s="937"/>
      <c r="AQ350" s="938"/>
      <c r="AR350" s="937"/>
      <c r="AS350" s="938"/>
      <c r="AT350" s="334"/>
      <c r="AU350" s="935"/>
      <c r="AV350" s="936"/>
      <c r="AW350" s="935"/>
      <c r="AX350" s="936"/>
      <c r="AY350" s="935"/>
      <c r="AZ350" s="936"/>
      <c r="BA350" s="335"/>
      <c r="BB350" s="898">
        <f t="shared" si="275"/>
        <v>0</v>
      </c>
      <c r="BC350" s="899"/>
      <c r="BD350" s="898">
        <f t="shared" si="276"/>
        <v>0</v>
      </c>
      <c r="BE350" s="899"/>
      <c r="BF350" s="898">
        <f t="shared" si="277"/>
        <v>0</v>
      </c>
      <c r="BG350" s="899"/>
      <c r="BH350" s="295">
        <f t="shared" si="270"/>
        <v>0</v>
      </c>
      <c r="BI350" s="311">
        <f t="shared" si="271"/>
        <v>0</v>
      </c>
      <c r="BJ350" s="311">
        <f t="shared" si="272"/>
        <v>0</v>
      </c>
      <c r="BK350" s="311">
        <f t="shared" si="273"/>
        <v>0</v>
      </c>
      <c r="BL350" s="301">
        <f t="shared" si="274"/>
        <v>0</v>
      </c>
    </row>
    <row r="351" spans="3:64" ht="15" customHeight="1">
      <c r="C351" s="71" t="s">
        <v>262</v>
      </c>
      <c r="D351" s="667"/>
      <c r="E351" s="66"/>
      <c r="F351" s="66"/>
      <c r="G351" s="66"/>
      <c r="H351" s="66"/>
      <c r="I351" s="66"/>
      <c r="J351" s="66"/>
      <c r="K351" s="66"/>
      <c r="L351" s="66"/>
      <c r="M351" s="66"/>
      <c r="N351" s="66"/>
      <c r="O351" s="597"/>
      <c r="P351" s="66"/>
      <c r="Q351" s="135"/>
      <c r="R351" s="64">
        <f t="shared" si="269"/>
        <v>1</v>
      </c>
      <c r="S351" s="820"/>
      <c r="T351" s="833"/>
      <c r="U351" s="820"/>
      <c r="V351" s="833"/>
      <c r="W351" s="820"/>
      <c r="X351" s="833"/>
      <c r="Y351" s="339"/>
      <c r="Z351" s="787"/>
      <c r="AA351" s="788"/>
      <c r="AB351" s="787"/>
      <c r="AC351" s="788"/>
      <c r="AD351" s="787"/>
      <c r="AE351" s="788"/>
      <c r="AF351" s="330"/>
      <c r="AG351" s="812"/>
      <c r="AH351" s="813"/>
      <c r="AI351" s="812"/>
      <c r="AJ351" s="813"/>
      <c r="AK351" s="812"/>
      <c r="AL351" s="813"/>
      <c r="AM351" s="331"/>
      <c r="AN351" s="937"/>
      <c r="AO351" s="938"/>
      <c r="AP351" s="937"/>
      <c r="AQ351" s="938"/>
      <c r="AR351" s="937"/>
      <c r="AS351" s="938"/>
      <c r="AT351" s="334"/>
      <c r="AU351" s="935"/>
      <c r="AV351" s="936"/>
      <c r="AW351" s="935"/>
      <c r="AX351" s="936"/>
      <c r="AY351" s="935"/>
      <c r="AZ351" s="936"/>
      <c r="BA351" s="335"/>
      <c r="BB351" s="898">
        <f t="shared" si="275"/>
        <v>0</v>
      </c>
      <c r="BC351" s="899"/>
      <c r="BD351" s="898">
        <f t="shared" si="276"/>
        <v>0</v>
      </c>
      <c r="BE351" s="899"/>
      <c r="BF351" s="898">
        <f t="shared" si="277"/>
        <v>0</v>
      </c>
      <c r="BG351" s="899"/>
      <c r="BH351" s="295">
        <f t="shared" si="270"/>
        <v>0</v>
      </c>
      <c r="BI351" s="311">
        <f t="shared" si="271"/>
        <v>0</v>
      </c>
      <c r="BJ351" s="311">
        <f t="shared" si="272"/>
        <v>0</v>
      </c>
      <c r="BK351" s="311">
        <f t="shared" si="273"/>
        <v>0</v>
      </c>
      <c r="BL351" s="301">
        <f t="shared" si="274"/>
        <v>0</v>
      </c>
    </row>
    <row r="352" spans="3:64" ht="15" customHeight="1">
      <c r="C352" s="71" t="s">
        <v>28</v>
      </c>
      <c r="D352" s="667"/>
      <c r="E352" s="66"/>
      <c r="F352" s="66"/>
      <c r="G352" s="66"/>
      <c r="H352" s="66"/>
      <c r="I352" s="66"/>
      <c r="J352" s="66"/>
      <c r="K352" s="66"/>
      <c r="L352" s="66"/>
      <c r="M352" s="66"/>
      <c r="N352" s="66"/>
      <c r="O352" s="597"/>
      <c r="P352" s="66"/>
      <c r="Q352" s="135"/>
      <c r="R352" s="64">
        <f t="shared" si="269"/>
        <v>1</v>
      </c>
      <c r="S352" s="820"/>
      <c r="T352" s="833"/>
      <c r="U352" s="820"/>
      <c r="V352" s="833"/>
      <c r="W352" s="820"/>
      <c r="X352" s="833"/>
      <c r="Y352" s="339"/>
      <c r="Z352" s="787"/>
      <c r="AA352" s="788"/>
      <c r="AB352" s="787"/>
      <c r="AC352" s="788"/>
      <c r="AD352" s="787"/>
      <c r="AE352" s="788"/>
      <c r="AF352" s="330"/>
      <c r="AG352" s="812"/>
      <c r="AH352" s="813"/>
      <c r="AI352" s="812"/>
      <c r="AJ352" s="813"/>
      <c r="AK352" s="812"/>
      <c r="AL352" s="813"/>
      <c r="AM352" s="331"/>
      <c r="AN352" s="937"/>
      <c r="AO352" s="938"/>
      <c r="AP352" s="937"/>
      <c r="AQ352" s="938"/>
      <c r="AR352" s="937"/>
      <c r="AS352" s="938"/>
      <c r="AT352" s="334"/>
      <c r="AU352" s="935"/>
      <c r="AV352" s="936"/>
      <c r="AW352" s="935"/>
      <c r="AX352" s="936"/>
      <c r="AY352" s="935"/>
      <c r="AZ352" s="936"/>
      <c r="BA352" s="335"/>
      <c r="BB352" s="898">
        <f t="shared" si="275"/>
        <v>0</v>
      </c>
      <c r="BC352" s="899"/>
      <c r="BD352" s="898">
        <f t="shared" si="276"/>
        <v>0</v>
      </c>
      <c r="BE352" s="899"/>
      <c r="BF352" s="898">
        <f t="shared" si="277"/>
        <v>0</v>
      </c>
      <c r="BG352" s="899"/>
      <c r="BH352" s="295">
        <f t="shared" si="270"/>
        <v>0</v>
      </c>
      <c r="BI352" s="311">
        <f t="shared" si="271"/>
        <v>0</v>
      </c>
      <c r="BJ352" s="311">
        <f t="shared" si="272"/>
        <v>0</v>
      </c>
      <c r="BK352" s="311">
        <f t="shared" si="273"/>
        <v>0</v>
      </c>
      <c r="BL352" s="301">
        <f t="shared" si="274"/>
        <v>0</v>
      </c>
    </row>
    <row r="353" spans="1:65" ht="15" customHeight="1">
      <c r="C353" s="71" t="s">
        <v>54</v>
      </c>
      <c r="D353" s="667"/>
      <c r="E353" s="66"/>
      <c r="F353" s="66"/>
      <c r="G353" s="66"/>
      <c r="H353" s="66"/>
      <c r="I353" s="66"/>
      <c r="J353" s="66"/>
      <c r="K353" s="66"/>
      <c r="L353" s="66"/>
      <c r="M353" s="66"/>
      <c r="N353" s="66"/>
      <c r="O353" s="597"/>
      <c r="P353" s="66"/>
      <c r="Q353" s="135"/>
      <c r="R353" s="64">
        <f t="shared" si="269"/>
        <v>1.1000000000000001</v>
      </c>
      <c r="S353" s="820"/>
      <c r="T353" s="833"/>
      <c r="U353" s="820"/>
      <c r="V353" s="833"/>
      <c r="W353" s="820"/>
      <c r="X353" s="833"/>
      <c r="Y353" s="339"/>
      <c r="Z353" s="787"/>
      <c r="AA353" s="788"/>
      <c r="AB353" s="787"/>
      <c r="AC353" s="788"/>
      <c r="AD353" s="787"/>
      <c r="AE353" s="788"/>
      <c r="AF353" s="330"/>
      <c r="AG353" s="812"/>
      <c r="AH353" s="813"/>
      <c r="AI353" s="812"/>
      <c r="AJ353" s="813"/>
      <c r="AK353" s="812"/>
      <c r="AL353" s="813"/>
      <c r="AM353" s="331"/>
      <c r="AN353" s="937"/>
      <c r="AO353" s="938"/>
      <c r="AP353" s="937"/>
      <c r="AQ353" s="938"/>
      <c r="AR353" s="937"/>
      <c r="AS353" s="938"/>
      <c r="AT353" s="334"/>
      <c r="AU353" s="935"/>
      <c r="AV353" s="936"/>
      <c r="AW353" s="935"/>
      <c r="AX353" s="936"/>
      <c r="AY353" s="935"/>
      <c r="AZ353" s="936"/>
      <c r="BA353" s="335"/>
      <c r="BB353" s="898">
        <f t="shared" si="275"/>
        <v>0</v>
      </c>
      <c r="BC353" s="899"/>
      <c r="BD353" s="898">
        <f t="shared" si="276"/>
        <v>0</v>
      </c>
      <c r="BE353" s="899"/>
      <c r="BF353" s="898">
        <f t="shared" si="277"/>
        <v>0</v>
      </c>
      <c r="BG353" s="899"/>
      <c r="BH353" s="295">
        <f t="shared" si="270"/>
        <v>0</v>
      </c>
      <c r="BI353" s="311">
        <f t="shared" si="271"/>
        <v>0</v>
      </c>
      <c r="BJ353" s="311">
        <f t="shared" si="272"/>
        <v>0</v>
      </c>
      <c r="BK353" s="311">
        <f t="shared" si="273"/>
        <v>0</v>
      </c>
      <c r="BL353" s="301">
        <f t="shared" si="274"/>
        <v>0</v>
      </c>
    </row>
    <row r="354" spans="1:65" ht="15" customHeight="1">
      <c r="C354" s="133"/>
      <c r="D354" s="64"/>
      <c r="E354" s="47"/>
      <c r="F354" s="47"/>
      <c r="G354" s="47"/>
      <c r="H354" s="47"/>
      <c r="I354" s="47"/>
      <c r="J354" s="47"/>
      <c r="K354" s="47"/>
      <c r="L354" s="47"/>
      <c r="M354" s="47"/>
      <c r="N354" s="47"/>
      <c r="O354" s="627" t="s">
        <v>183</v>
      </c>
      <c r="P354" s="628"/>
      <c r="Q354" s="628"/>
      <c r="R354" s="629"/>
      <c r="S354" s="596"/>
      <c r="T354" s="595"/>
      <c r="U354" s="596"/>
      <c r="V354" s="595"/>
      <c r="W354" s="596"/>
      <c r="X354" s="595"/>
      <c r="Y354" s="138"/>
      <c r="Z354" s="596"/>
      <c r="AA354" s="595"/>
      <c r="AB354" s="596"/>
      <c r="AC354" s="595"/>
      <c r="AD354" s="596"/>
      <c r="AE354" s="595"/>
      <c r="AF354" s="138"/>
      <c r="AG354" s="596"/>
      <c r="AH354" s="595"/>
      <c r="AI354" s="596"/>
      <c r="AJ354" s="595"/>
      <c r="AK354" s="596"/>
      <c r="AL354" s="595"/>
      <c r="AM354" s="138"/>
      <c r="AN354" s="596"/>
      <c r="AO354" s="595"/>
      <c r="AP354" s="596"/>
      <c r="AQ354" s="595"/>
      <c r="AR354" s="596"/>
      <c r="AS354" s="595"/>
      <c r="AT354" s="138"/>
      <c r="AU354" s="596"/>
      <c r="AV354" s="595"/>
      <c r="AW354" s="596"/>
      <c r="AX354" s="595"/>
      <c r="AY354" s="596"/>
      <c r="AZ354" s="595"/>
      <c r="BA354" s="138"/>
      <c r="BB354" s="596">
        <f>SUM(BB334:BB353)</f>
        <v>0</v>
      </c>
      <c r="BC354" s="595"/>
      <c r="BD354" s="596">
        <f>SUM(BD334:BD353)</f>
        <v>0</v>
      </c>
      <c r="BE354" s="595"/>
      <c r="BF354" s="596">
        <f>SUM(BF334:BF353)</f>
        <v>0</v>
      </c>
      <c r="BG354" s="595"/>
      <c r="BH354" s="138">
        <f>SUM(BB354:BG354)</f>
        <v>0</v>
      </c>
      <c r="BI354" s="312">
        <f>SUM(BI334:BI353)</f>
        <v>0</v>
      </c>
      <c r="BJ354" s="312">
        <f>SUM(BJ334:BJ353)</f>
        <v>0</v>
      </c>
      <c r="BK354" s="312">
        <f>SUM(BK334:BK353)</f>
        <v>0</v>
      </c>
      <c r="BL354" s="312">
        <f t="shared" si="274"/>
        <v>0</v>
      </c>
    </row>
    <row r="355" spans="1:65" s="50" customFormat="1" ht="15" customHeight="1">
      <c r="A355" s="72"/>
      <c r="B355" s="72"/>
      <c r="C355" s="818" t="s">
        <v>375</v>
      </c>
      <c r="D355" s="818"/>
      <c r="E355" s="818"/>
      <c r="F355" s="818"/>
      <c r="G355" s="818"/>
      <c r="H355" s="818"/>
      <c r="I355" s="818"/>
      <c r="J355" s="818"/>
      <c r="K355" s="818"/>
      <c r="L355" s="818"/>
      <c r="M355" s="818"/>
      <c r="N355" s="818"/>
      <c r="O355" s="818"/>
      <c r="P355" s="818"/>
      <c r="Q355" s="818"/>
      <c r="R355" s="818"/>
      <c r="S355" s="777">
        <f>S85+S139+S185+S231+S281+S331</f>
        <v>0</v>
      </c>
      <c r="T355" s="778"/>
      <c r="U355" s="777">
        <f>U85+U139+U185+U231+U281+U331</f>
        <v>0</v>
      </c>
      <c r="V355" s="778"/>
      <c r="W355" s="777">
        <f>W85+W139+W185+W231+W281+W331</f>
        <v>0</v>
      </c>
      <c r="X355" s="778"/>
      <c r="Y355" s="341">
        <f>SUM(S355:X355)</f>
        <v>0</v>
      </c>
      <c r="Z355" s="777">
        <f>Z85+Z139+Z185+Z231+Z281+Z331</f>
        <v>0</v>
      </c>
      <c r="AA355" s="778"/>
      <c r="AB355" s="777">
        <f>AB85+AB139+AB185+AB231+AB281+AB331</f>
        <v>0</v>
      </c>
      <c r="AC355" s="778"/>
      <c r="AD355" s="777">
        <f>AD85+AD139+AD185+AD231+AD281+AD331</f>
        <v>0</v>
      </c>
      <c r="AE355" s="778"/>
      <c r="AF355" s="341">
        <f>SUM(Z355:AE355)</f>
        <v>0</v>
      </c>
      <c r="AG355" s="777">
        <f>AG85+AG139+AG185+AG231+AG281+AG331</f>
        <v>0</v>
      </c>
      <c r="AH355" s="778"/>
      <c r="AI355" s="777">
        <f>AI85+AI139+AI185+AI231+AI281+AI331</f>
        <v>0</v>
      </c>
      <c r="AJ355" s="778"/>
      <c r="AK355" s="777">
        <f>AK85+AK139+AK185+AK231+AK281+AK331</f>
        <v>0</v>
      </c>
      <c r="AL355" s="778"/>
      <c r="AM355" s="341">
        <f>SUM(AG355:AL355)</f>
        <v>0</v>
      </c>
      <c r="AN355" s="777">
        <f>AN85+AN139+AN185+AN231+AN281+AN331</f>
        <v>0</v>
      </c>
      <c r="AO355" s="778"/>
      <c r="AP355" s="777">
        <f>AP85+AP139+AP185+AP231+AP281+AP331</f>
        <v>0</v>
      </c>
      <c r="AQ355" s="778"/>
      <c r="AR355" s="777">
        <f>AR85+AR139+AR185+AR231+AR281+AR331</f>
        <v>0</v>
      </c>
      <c r="AS355" s="778"/>
      <c r="AT355" s="341">
        <f>SUM(AN355:AS355)</f>
        <v>0</v>
      </c>
      <c r="AU355" s="777">
        <f>AU85+AU139+AU185+AU231+AU281+AU331</f>
        <v>0</v>
      </c>
      <c r="AV355" s="778"/>
      <c r="AW355" s="777">
        <f>AW85+AW139+AW185+AW231+AW281+AW331</f>
        <v>0</v>
      </c>
      <c r="AX355" s="778"/>
      <c r="AY355" s="777">
        <f>AY85+AY139+AY185+AY231+AY281+AY331</f>
        <v>0</v>
      </c>
      <c r="AZ355" s="778"/>
      <c r="BA355" s="341">
        <f>SUM(AU355:AZ355)</f>
        <v>0</v>
      </c>
      <c r="BB355" s="777">
        <f>BB85+BB139+BB185+BB231+BB281+BB331</f>
        <v>0</v>
      </c>
      <c r="BC355" s="778"/>
      <c r="BD355" s="777">
        <f>BD85+BD139+BD185+BD231+BD281+BD331</f>
        <v>0</v>
      </c>
      <c r="BE355" s="778"/>
      <c r="BF355" s="777">
        <f>BF85+BF139+BF185+BF231+BF281+BF331</f>
        <v>0</v>
      </c>
      <c r="BG355" s="778"/>
      <c r="BH355" s="341">
        <f>SUM(BB355:BG355)</f>
        <v>0</v>
      </c>
      <c r="BI355" s="341">
        <f t="shared" ref="BI355:BI356" si="278">S355+Z355+AG355+AN355+AU355+BB355</f>
        <v>0</v>
      </c>
      <c r="BJ355" s="341">
        <f>U355+AB355+AI355+AP355+AW355+BD355</f>
        <v>0</v>
      </c>
      <c r="BK355" s="341">
        <f>W355+AD355+AK355+AR355+AY355+BF355</f>
        <v>0</v>
      </c>
      <c r="BL355" s="341">
        <f t="shared" si="274"/>
        <v>0</v>
      </c>
      <c r="BM355" s="132"/>
    </row>
    <row r="356" spans="1:65" s="50" customFormat="1" ht="15" customHeight="1">
      <c r="A356" s="72"/>
      <c r="B356" s="72"/>
      <c r="C356" s="818" t="s">
        <v>376</v>
      </c>
      <c r="D356" s="818"/>
      <c r="E356" s="818"/>
      <c r="F356" s="818"/>
      <c r="G356" s="818"/>
      <c r="H356" s="818"/>
      <c r="I356" s="818"/>
      <c r="J356" s="818"/>
      <c r="K356" s="818"/>
      <c r="L356" s="818"/>
      <c r="M356" s="818"/>
      <c r="N356" s="818"/>
      <c r="O356" s="818"/>
      <c r="P356" s="818"/>
      <c r="Q356" s="818"/>
      <c r="R356" s="818"/>
      <c r="S356" s="777">
        <f>S112+S162+S208+S258+S308+S354</f>
        <v>0</v>
      </c>
      <c r="T356" s="778"/>
      <c r="U356" s="777">
        <f>U112+U162+U208+U258+U308+U354</f>
        <v>0</v>
      </c>
      <c r="V356" s="778"/>
      <c r="W356" s="777">
        <f>W112+W162+W208+W258+W308+W354</f>
        <v>0</v>
      </c>
      <c r="X356" s="778"/>
      <c r="Y356" s="341">
        <f>SUM(S356:X356)</f>
        <v>0</v>
      </c>
      <c r="Z356" s="777">
        <f>Z112+Z162+Z208+Z258+Z308+Z354</f>
        <v>0</v>
      </c>
      <c r="AA356" s="778"/>
      <c r="AB356" s="777">
        <f>AB112+AB162+AB208+AB258+AB308+AB354</f>
        <v>0</v>
      </c>
      <c r="AC356" s="778"/>
      <c r="AD356" s="777">
        <f>AD112+AD162+AD208+AD258+AD308+AD354</f>
        <v>0</v>
      </c>
      <c r="AE356" s="778"/>
      <c r="AF356" s="341">
        <f>SUM(Z356:AE356)</f>
        <v>0</v>
      </c>
      <c r="AG356" s="777">
        <f>AG112+AG162+AG208+AG258+AG308+AG354</f>
        <v>0</v>
      </c>
      <c r="AH356" s="778"/>
      <c r="AI356" s="777">
        <f>AI112+AI162+AI208+AI258+AI308+AI354</f>
        <v>0</v>
      </c>
      <c r="AJ356" s="778"/>
      <c r="AK356" s="777">
        <f>AK112+AK162+AK208+AK258+AK308+AK354</f>
        <v>0</v>
      </c>
      <c r="AL356" s="778"/>
      <c r="AM356" s="341">
        <f>SUM(AG356:AL356)</f>
        <v>0</v>
      </c>
      <c r="AN356" s="777">
        <f>AN112+AN162+AN208+AN258+AN308+AN354</f>
        <v>0</v>
      </c>
      <c r="AO356" s="778"/>
      <c r="AP356" s="777">
        <f>AP112+AP162+AP208+AP258+AP308+AP354</f>
        <v>0</v>
      </c>
      <c r="AQ356" s="778"/>
      <c r="AR356" s="777">
        <f>AR112+AR162+AR208+AR258+AR308+AR354</f>
        <v>0</v>
      </c>
      <c r="AS356" s="778"/>
      <c r="AT356" s="341">
        <f>SUM(AN356:AS356)</f>
        <v>0</v>
      </c>
      <c r="AU356" s="777">
        <f>AU112+AU162+AU208+AU258+AU308+AU354</f>
        <v>0</v>
      </c>
      <c r="AV356" s="778"/>
      <c r="AW356" s="777">
        <f>AW112+AW162+AW208+AW258+AW308+AW354</f>
        <v>0</v>
      </c>
      <c r="AX356" s="778"/>
      <c r="AY356" s="777">
        <f>AY112+AY162+AY208+AY258+AY308+AY354</f>
        <v>0</v>
      </c>
      <c r="AZ356" s="778"/>
      <c r="BA356" s="341">
        <f>SUM(AU356:AZ356)</f>
        <v>0</v>
      </c>
      <c r="BB356" s="777">
        <f>BB112+BB162+BB208+BB258+BB308+BB354</f>
        <v>0</v>
      </c>
      <c r="BC356" s="778"/>
      <c r="BD356" s="777">
        <f>BD112+BD162+BD208+BD258+BD308+BD354</f>
        <v>0</v>
      </c>
      <c r="BE356" s="778"/>
      <c r="BF356" s="777">
        <f>BF112+BF162+BF208+BF258+BF308+BF354</f>
        <v>0</v>
      </c>
      <c r="BG356" s="778"/>
      <c r="BH356" s="341">
        <f>SUM(BB356:BG356)</f>
        <v>0</v>
      </c>
      <c r="BI356" s="341">
        <f t="shared" si="278"/>
        <v>0</v>
      </c>
      <c r="BJ356" s="341">
        <f>U356+AB356+AI356+AP356+AW356+BD356</f>
        <v>0</v>
      </c>
      <c r="BK356" s="341">
        <f>W356+AD356+AK356+AR356+AY356+BF356</f>
        <v>0</v>
      </c>
      <c r="BL356" s="472">
        <f t="shared" si="274"/>
        <v>0</v>
      </c>
      <c r="BM356" s="132"/>
    </row>
    <row r="357" spans="1:65" s="50" customFormat="1" ht="15" customHeight="1">
      <c r="A357" s="72"/>
      <c r="B357" s="72"/>
      <c r="C357" s="566" t="s">
        <v>292</v>
      </c>
      <c r="D357" s="567"/>
      <c r="E357" s="567"/>
      <c r="F357" s="567"/>
      <c r="G357" s="567"/>
      <c r="H357" s="567"/>
      <c r="I357" s="567"/>
      <c r="J357" s="567"/>
      <c r="K357" s="567"/>
      <c r="L357" s="567"/>
      <c r="M357" s="567"/>
      <c r="N357" s="567"/>
      <c r="O357" s="567"/>
      <c r="P357" s="567"/>
      <c r="Q357" s="567"/>
      <c r="R357" s="568"/>
      <c r="S357" s="891">
        <f>S355+S356</f>
        <v>0</v>
      </c>
      <c r="T357" s="934"/>
      <c r="U357" s="891">
        <f>U355+U356</f>
        <v>0</v>
      </c>
      <c r="V357" s="934"/>
      <c r="W357" s="891">
        <f>W355+W356</f>
        <v>0</v>
      </c>
      <c r="X357" s="934"/>
      <c r="Y357" s="473">
        <f>SUM(S357:X357)</f>
        <v>0</v>
      </c>
      <c r="Z357" s="891">
        <f>Z355+Z356</f>
        <v>0</v>
      </c>
      <c r="AA357" s="934"/>
      <c r="AB357" s="891">
        <f>AB355+AB356</f>
        <v>0</v>
      </c>
      <c r="AC357" s="934"/>
      <c r="AD357" s="891">
        <f>AD355+AD356</f>
        <v>0</v>
      </c>
      <c r="AE357" s="934"/>
      <c r="AF357" s="473">
        <f>SUM(Z357:AE357)</f>
        <v>0</v>
      </c>
      <c r="AG357" s="891">
        <f>AG355+AG356</f>
        <v>0</v>
      </c>
      <c r="AH357" s="934"/>
      <c r="AI357" s="891">
        <f>AI355+AI356</f>
        <v>0</v>
      </c>
      <c r="AJ357" s="934"/>
      <c r="AK357" s="891">
        <f>AK355+AK356</f>
        <v>0</v>
      </c>
      <c r="AL357" s="934"/>
      <c r="AM357" s="473">
        <f>SUM(AG357:AL357)</f>
        <v>0</v>
      </c>
      <c r="AN357" s="891">
        <f>AN355+AN356</f>
        <v>0</v>
      </c>
      <c r="AO357" s="934"/>
      <c r="AP357" s="891">
        <f>AP355+AP356</f>
        <v>0</v>
      </c>
      <c r="AQ357" s="934"/>
      <c r="AR357" s="891">
        <f>AR355+AR356</f>
        <v>0</v>
      </c>
      <c r="AS357" s="934"/>
      <c r="AT357" s="473">
        <f>SUM(AN357:AS357)</f>
        <v>0</v>
      </c>
      <c r="AU357" s="891">
        <f>AU355+AU356</f>
        <v>0</v>
      </c>
      <c r="AV357" s="934"/>
      <c r="AW357" s="891">
        <f>AW355+AW356</f>
        <v>0</v>
      </c>
      <c r="AX357" s="934"/>
      <c r="AY357" s="891">
        <f>AY355+AY356</f>
        <v>0</v>
      </c>
      <c r="AZ357" s="934"/>
      <c r="BA357" s="473">
        <f>SUM(AU357:AZ357)</f>
        <v>0</v>
      </c>
      <c r="BB357" s="891">
        <f>BB355+BB356</f>
        <v>0</v>
      </c>
      <c r="BC357" s="934"/>
      <c r="BD357" s="891">
        <f>BD355+BD356</f>
        <v>0</v>
      </c>
      <c r="BE357" s="934"/>
      <c r="BF357" s="891">
        <f>BF355+BF356</f>
        <v>0</v>
      </c>
      <c r="BG357" s="934"/>
      <c r="BH357" s="473">
        <f>SUM(BB357:BG357)</f>
        <v>0</v>
      </c>
      <c r="BI357" s="473">
        <f>BI355+BI356</f>
        <v>0</v>
      </c>
      <c r="BJ357" s="473">
        <f>BJ355+BJ356</f>
        <v>0</v>
      </c>
      <c r="BK357" s="473">
        <f>BK355+BK356</f>
        <v>0</v>
      </c>
      <c r="BL357" s="473">
        <f t="shared" si="274"/>
        <v>0</v>
      </c>
      <c r="BM357" s="132"/>
    </row>
    <row r="358" spans="1:65" ht="15" customHeight="1">
      <c r="A358" s="72">
        <v>3000</v>
      </c>
      <c r="B358" s="72"/>
      <c r="C358" s="569" t="s">
        <v>304</v>
      </c>
      <c r="D358" s="570"/>
      <c r="E358" s="570"/>
      <c r="F358" s="570"/>
      <c r="G358" s="570"/>
      <c r="H358" s="570"/>
      <c r="I358" s="570"/>
      <c r="J358" s="570"/>
      <c r="K358" s="570"/>
      <c r="L358" s="570"/>
      <c r="M358" s="570"/>
      <c r="N358" s="570"/>
      <c r="O358" s="570"/>
      <c r="P358" s="570"/>
      <c r="Q358" s="570"/>
      <c r="R358" s="571"/>
      <c r="S358" s="160"/>
      <c r="T358" s="128"/>
      <c r="U358" s="160"/>
      <c r="V358" s="128"/>
      <c r="W358" s="160"/>
      <c r="X358" s="128"/>
      <c r="Y358" s="129"/>
      <c r="Z358" s="160"/>
      <c r="AA358" s="128"/>
      <c r="AB358" s="160"/>
      <c r="AC358" s="128"/>
      <c r="AD358" s="160"/>
      <c r="AE358" s="128"/>
      <c r="AF358" s="129"/>
      <c r="AG358" s="160"/>
      <c r="AH358" s="128"/>
      <c r="AI358" s="160"/>
      <c r="AJ358" s="128"/>
      <c r="AK358" s="160"/>
      <c r="AL358" s="128"/>
      <c r="AM358" s="129"/>
      <c r="AN358" s="160"/>
      <c r="AO358" s="128"/>
      <c r="AP358" s="160"/>
      <c r="AQ358" s="128"/>
      <c r="AR358" s="160"/>
      <c r="AS358" s="128"/>
      <c r="AT358" s="129"/>
      <c r="AU358" s="160"/>
      <c r="AV358" s="128"/>
      <c r="AW358" s="160"/>
      <c r="AX358" s="128"/>
      <c r="AY358" s="160"/>
      <c r="AZ358" s="128"/>
      <c r="BA358" s="129"/>
      <c r="BB358" s="160"/>
      <c r="BC358" s="128"/>
      <c r="BD358" s="160"/>
      <c r="BE358" s="128"/>
      <c r="BF358" s="160"/>
      <c r="BG358" s="128"/>
      <c r="BH358" s="129"/>
      <c r="BI358" s="342"/>
      <c r="BJ358" s="342"/>
      <c r="BK358" s="342"/>
      <c r="BL358" s="302"/>
      <c r="BM358" s="132"/>
    </row>
    <row r="359" spans="1:65" ht="15" customHeight="1">
      <c r="C359" s="664" t="s">
        <v>48</v>
      </c>
      <c r="D359" s="616"/>
      <c r="E359" s="602"/>
      <c r="F359" s="602"/>
      <c r="G359" s="602"/>
      <c r="H359" s="602"/>
      <c r="I359" s="602"/>
      <c r="J359" s="602"/>
      <c r="K359" s="602"/>
      <c r="L359" s="602"/>
      <c r="M359" s="602"/>
      <c r="N359" s="602"/>
      <c r="O359" s="602"/>
      <c r="P359" s="602"/>
      <c r="Q359" s="602"/>
      <c r="R359" s="645"/>
      <c r="S359" s="589">
        <v>0</v>
      </c>
      <c r="T359" s="590"/>
      <c r="U359" s="589">
        <v>0</v>
      </c>
      <c r="V359" s="590"/>
      <c r="W359" s="589">
        <v>0</v>
      </c>
      <c r="X359" s="590"/>
      <c r="Y359" s="116">
        <f>SUM(S359+U359+W359)</f>
        <v>0</v>
      </c>
      <c r="Z359" s="789">
        <v>0</v>
      </c>
      <c r="AA359" s="790"/>
      <c r="AB359" s="789">
        <v>0</v>
      </c>
      <c r="AC359" s="790"/>
      <c r="AD359" s="789">
        <v>0</v>
      </c>
      <c r="AE359" s="790"/>
      <c r="AF359" s="277">
        <f>SUM(Z359+AB359+AD359)</f>
        <v>0</v>
      </c>
      <c r="AG359" s="779">
        <v>0</v>
      </c>
      <c r="AH359" s="780"/>
      <c r="AI359" s="779">
        <v>0</v>
      </c>
      <c r="AJ359" s="780"/>
      <c r="AK359" s="779">
        <v>0</v>
      </c>
      <c r="AL359" s="780"/>
      <c r="AM359" s="280">
        <f>SUM(AG359+AI359+AK359)</f>
        <v>0</v>
      </c>
      <c r="AN359" s="889">
        <v>0</v>
      </c>
      <c r="AO359" s="890"/>
      <c r="AP359" s="889">
        <v>0</v>
      </c>
      <c r="AQ359" s="890"/>
      <c r="AR359" s="889">
        <v>0</v>
      </c>
      <c r="AS359" s="890"/>
      <c r="AT359" s="289">
        <f>SUM(AN359+AP359+AR359)</f>
        <v>0</v>
      </c>
      <c r="AU359" s="893">
        <v>0</v>
      </c>
      <c r="AV359" s="894"/>
      <c r="AW359" s="893">
        <v>0</v>
      </c>
      <c r="AX359" s="894"/>
      <c r="AY359" s="893">
        <v>0</v>
      </c>
      <c r="AZ359" s="894"/>
      <c r="BA359" s="292">
        <f>SUM(AU359+AW359+AY359)</f>
        <v>0</v>
      </c>
      <c r="BB359" s="898">
        <v>0</v>
      </c>
      <c r="BC359" s="899"/>
      <c r="BD359" s="898">
        <v>0</v>
      </c>
      <c r="BE359" s="899"/>
      <c r="BF359" s="898">
        <v>0</v>
      </c>
      <c r="BG359" s="899"/>
      <c r="BH359" s="295">
        <f>SUM(BB359+BD359+BF359)</f>
        <v>0</v>
      </c>
      <c r="BI359" s="296">
        <f>S359+Z359+AG359+AN359+AU359+BB359</f>
        <v>0</v>
      </c>
      <c r="BJ359" s="296">
        <f>U359+AB359+AI359+AP359+AW359+BD359</f>
        <v>0</v>
      </c>
      <c r="BK359" s="296">
        <f>W359+AD359+AK359+AR359+AY359+BF359</f>
        <v>0</v>
      </c>
      <c r="BL359" s="297">
        <f t="shared" ref="BL359:BL364" si="279">SUM(BI359:BK359)</f>
        <v>0</v>
      </c>
      <c r="BM359" s="132"/>
    </row>
    <row r="360" spans="1:65" ht="15" customHeight="1">
      <c r="C360" s="664" t="s">
        <v>48</v>
      </c>
      <c r="D360" s="616"/>
      <c r="E360" s="602"/>
      <c r="F360" s="602"/>
      <c r="G360" s="602"/>
      <c r="H360" s="602"/>
      <c r="I360" s="602"/>
      <c r="J360" s="602"/>
      <c r="K360" s="602"/>
      <c r="L360" s="602"/>
      <c r="M360" s="602"/>
      <c r="N360" s="602"/>
      <c r="O360" s="602"/>
      <c r="P360" s="602"/>
      <c r="Q360" s="602"/>
      <c r="R360" s="645"/>
      <c r="S360" s="589">
        <v>0</v>
      </c>
      <c r="T360" s="590"/>
      <c r="U360" s="589">
        <v>0</v>
      </c>
      <c r="V360" s="590"/>
      <c r="W360" s="589">
        <v>0</v>
      </c>
      <c r="X360" s="590"/>
      <c r="Y360" s="116">
        <f t="shared" ref="Y360:Y363" si="280">SUM(S360+U360+W360)</f>
        <v>0</v>
      </c>
      <c r="Z360" s="789">
        <v>0</v>
      </c>
      <c r="AA360" s="790"/>
      <c r="AB360" s="789">
        <v>0</v>
      </c>
      <c r="AC360" s="790"/>
      <c r="AD360" s="789">
        <v>0</v>
      </c>
      <c r="AE360" s="790"/>
      <c r="AF360" s="277">
        <f t="shared" ref="AF360:AF363" si="281">SUM(Z360+AB360+AD360)</f>
        <v>0</v>
      </c>
      <c r="AG360" s="779">
        <v>0</v>
      </c>
      <c r="AH360" s="780"/>
      <c r="AI360" s="779">
        <v>0</v>
      </c>
      <c r="AJ360" s="780"/>
      <c r="AK360" s="779">
        <v>0</v>
      </c>
      <c r="AL360" s="780"/>
      <c r="AM360" s="280">
        <f t="shared" ref="AM360:AM363" si="282">SUM(AG360+AI360+AK360)</f>
        <v>0</v>
      </c>
      <c r="AN360" s="889">
        <v>0</v>
      </c>
      <c r="AO360" s="890"/>
      <c r="AP360" s="889">
        <v>0</v>
      </c>
      <c r="AQ360" s="890"/>
      <c r="AR360" s="889">
        <v>0</v>
      </c>
      <c r="AS360" s="890"/>
      <c r="AT360" s="289">
        <f t="shared" ref="AT360:AT363" si="283">SUM(AN360+AP360+AR360)</f>
        <v>0</v>
      </c>
      <c r="AU360" s="893">
        <v>0</v>
      </c>
      <c r="AV360" s="894"/>
      <c r="AW360" s="893">
        <v>0</v>
      </c>
      <c r="AX360" s="894"/>
      <c r="AY360" s="893">
        <v>0</v>
      </c>
      <c r="AZ360" s="894"/>
      <c r="BA360" s="292">
        <f t="shared" ref="BA360:BA363" si="284">SUM(AU360+AW360+AY360)</f>
        <v>0</v>
      </c>
      <c r="BB360" s="898">
        <v>0</v>
      </c>
      <c r="BC360" s="899"/>
      <c r="BD360" s="898">
        <v>0</v>
      </c>
      <c r="BE360" s="899"/>
      <c r="BF360" s="898">
        <v>0</v>
      </c>
      <c r="BG360" s="899"/>
      <c r="BH360" s="295">
        <f t="shared" ref="BH360:BH363" si="285">SUM(BB360+BD360+BF360)</f>
        <v>0</v>
      </c>
      <c r="BI360" s="296">
        <f t="shared" ref="BI360:BI363" si="286">S360+Z360+AG360+AN360+AU360+BB360</f>
        <v>0</v>
      </c>
      <c r="BJ360" s="296">
        <f t="shared" ref="BJ360:BJ363" si="287">U360+AB360+AI360+AP360+AW360+BD360</f>
        <v>0</v>
      </c>
      <c r="BK360" s="296">
        <f t="shared" ref="BK360:BK363" si="288">W360+AD360+AK360+AR360+AY360+BF360</f>
        <v>0</v>
      </c>
      <c r="BL360" s="297">
        <f t="shared" si="279"/>
        <v>0</v>
      </c>
      <c r="BM360" s="132"/>
    </row>
    <row r="361" spans="1:65" ht="15" customHeight="1">
      <c r="C361" s="591" t="s">
        <v>48</v>
      </c>
      <c r="D361" s="564"/>
      <c r="E361" s="602"/>
      <c r="F361" s="602"/>
      <c r="G361" s="602"/>
      <c r="H361" s="602"/>
      <c r="I361" s="602"/>
      <c r="J361" s="602"/>
      <c r="K361" s="602"/>
      <c r="L361" s="602"/>
      <c r="M361" s="602"/>
      <c r="N361" s="602"/>
      <c r="O361" s="602"/>
      <c r="P361" s="602"/>
      <c r="Q361" s="602"/>
      <c r="R361" s="645"/>
      <c r="S361" s="589">
        <v>0</v>
      </c>
      <c r="T361" s="590"/>
      <c r="U361" s="589">
        <v>0</v>
      </c>
      <c r="V361" s="590"/>
      <c r="W361" s="589">
        <v>0</v>
      </c>
      <c r="X361" s="590"/>
      <c r="Y361" s="116">
        <f t="shared" si="280"/>
        <v>0</v>
      </c>
      <c r="Z361" s="789">
        <v>0</v>
      </c>
      <c r="AA361" s="790"/>
      <c r="AB361" s="789">
        <v>0</v>
      </c>
      <c r="AC361" s="790"/>
      <c r="AD361" s="789">
        <v>0</v>
      </c>
      <c r="AE361" s="790"/>
      <c r="AF361" s="277">
        <f t="shared" si="281"/>
        <v>0</v>
      </c>
      <c r="AG361" s="779">
        <v>0</v>
      </c>
      <c r="AH361" s="780"/>
      <c r="AI361" s="779">
        <v>0</v>
      </c>
      <c r="AJ361" s="780"/>
      <c r="AK361" s="779">
        <v>0</v>
      </c>
      <c r="AL361" s="780"/>
      <c r="AM361" s="280">
        <f t="shared" si="282"/>
        <v>0</v>
      </c>
      <c r="AN361" s="889">
        <v>0</v>
      </c>
      <c r="AO361" s="890"/>
      <c r="AP361" s="889">
        <v>0</v>
      </c>
      <c r="AQ361" s="890"/>
      <c r="AR361" s="889">
        <v>0</v>
      </c>
      <c r="AS361" s="890"/>
      <c r="AT361" s="289">
        <f t="shared" si="283"/>
        <v>0</v>
      </c>
      <c r="AU361" s="893">
        <v>0</v>
      </c>
      <c r="AV361" s="894"/>
      <c r="AW361" s="893">
        <v>0</v>
      </c>
      <c r="AX361" s="894"/>
      <c r="AY361" s="893">
        <v>0</v>
      </c>
      <c r="AZ361" s="894"/>
      <c r="BA361" s="292">
        <f t="shared" si="284"/>
        <v>0</v>
      </c>
      <c r="BB361" s="898">
        <v>0</v>
      </c>
      <c r="BC361" s="899"/>
      <c r="BD361" s="898">
        <v>0</v>
      </c>
      <c r="BE361" s="899"/>
      <c r="BF361" s="898">
        <v>0</v>
      </c>
      <c r="BG361" s="899"/>
      <c r="BH361" s="295">
        <f t="shared" si="285"/>
        <v>0</v>
      </c>
      <c r="BI361" s="296">
        <f t="shared" si="286"/>
        <v>0</v>
      </c>
      <c r="BJ361" s="296">
        <f t="shared" si="287"/>
        <v>0</v>
      </c>
      <c r="BK361" s="296">
        <f t="shared" si="288"/>
        <v>0</v>
      </c>
      <c r="BL361" s="297">
        <f t="shared" si="279"/>
        <v>0</v>
      </c>
      <c r="BM361" s="132"/>
    </row>
    <row r="362" spans="1:65" ht="15" customHeight="1">
      <c r="C362" s="591" t="s">
        <v>48</v>
      </c>
      <c r="D362" s="564"/>
      <c r="E362" s="602"/>
      <c r="F362" s="602"/>
      <c r="G362" s="602"/>
      <c r="H362" s="602"/>
      <c r="I362" s="602"/>
      <c r="J362" s="602"/>
      <c r="K362" s="602"/>
      <c r="L362" s="602"/>
      <c r="M362" s="602"/>
      <c r="N362" s="602"/>
      <c r="O362" s="602"/>
      <c r="P362" s="602"/>
      <c r="Q362" s="602"/>
      <c r="R362" s="645"/>
      <c r="S362" s="589">
        <v>0</v>
      </c>
      <c r="T362" s="590"/>
      <c r="U362" s="589">
        <v>0</v>
      </c>
      <c r="V362" s="590"/>
      <c r="W362" s="589">
        <v>0</v>
      </c>
      <c r="X362" s="590"/>
      <c r="Y362" s="116">
        <f t="shared" si="280"/>
        <v>0</v>
      </c>
      <c r="Z362" s="789">
        <v>0</v>
      </c>
      <c r="AA362" s="790"/>
      <c r="AB362" s="789">
        <v>0</v>
      </c>
      <c r="AC362" s="790"/>
      <c r="AD362" s="789">
        <v>0</v>
      </c>
      <c r="AE362" s="790"/>
      <c r="AF362" s="277">
        <f t="shared" si="281"/>
        <v>0</v>
      </c>
      <c r="AG362" s="779">
        <v>0</v>
      </c>
      <c r="AH362" s="780"/>
      <c r="AI362" s="779">
        <v>0</v>
      </c>
      <c r="AJ362" s="780"/>
      <c r="AK362" s="779">
        <v>0</v>
      </c>
      <c r="AL362" s="780"/>
      <c r="AM362" s="280">
        <f t="shared" si="282"/>
        <v>0</v>
      </c>
      <c r="AN362" s="889">
        <v>0</v>
      </c>
      <c r="AO362" s="890"/>
      <c r="AP362" s="889">
        <v>0</v>
      </c>
      <c r="AQ362" s="890"/>
      <c r="AR362" s="889">
        <v>0</v>
      </c>
      <c r="AS362" s="890"/>
      <c r="AT362" s="289">
        <f t="shared" si="283"/>
        <v>0</v>
      </c>
      <c r="AU362" s="893">
        <v>0</v>
      </c>
      <c r="AV362" s="894"/>
      <c r="AW362" s="893">
        <v>0</v>
      </c>
      <c r="AX362" s="894"/>
      <c r="AY362" s="893">
        <v>0</v>
      </c>
      <c r="AZ362" s="894"/>
      <c r="BA362" s="292">
        <f t="shared" si="284"/>
        <v>0</v>
      </c>
      <c r="BB362" s="898">
        <v>0</v>
      </c>
      <c r="BC362" s="899"/>
      <c r="BD362" s="898">
        <v>0</v>
      </c>
      <c r="BE362" s="899"/>
      <c r="BF362" s="898">
        <v>0</v>
      </c>
      <c r="BG362" s="899"/>
      <c r="BH362" s="295">
        <f t="shared" si="285"/>
        <v>0</v>
      </c>
      <c r="BI362" s="296">
        <f t="shared" si="286"/>
        <v>0</v>
      </c>
      <c r="BJ362" s="296">
        <f t="shared" si="287"/>
        <v>0</v>
      </c>
      <c r="BK362" s="296">
        <f t="shared" si="288"/>
        <v>0</v>
      </c>
      <c r="BL362" s="297">
        <f t="shared" si="279"/>
        <v>0</v>
      </c>
      <c r="BM362" s="132"/>
    </row>
    <row r="363" spans="1:65" ht="15" customHeight="1">
      <c r="C363" s="591" t="s">
        <v>48</v>
      </c>
      <c r="D363" s="564"/>
      <c r="E363" s="602"/>
      <c r="F363" s="602"/>
      <c r="G363" s="602"/>
      <c r="H363" s="602"/>
      <c r="I363" s="602"/>
      <c r="J363" s="602"/>
      <c r="K363" s="602"/>
      <c r="L363" s="602"/>
      <c r="M363" s="602"/>
      <c r="N363" s="602"/>
      <c r="O363" s="602"/>
      <c r="P363" s="602"/>
      <c r="Q363" s="602"/>
      <c r="R363" s="645"/>
      <c r="S363" s="589">
        <v>0</v>
      </c>
      <c r="T363" s="590"/>
      <c r="U363" s="589">
        <v>0</v>
      </c>
      <c r="V363" s="590"/>
      <c r="W363" s="589">
        <v>0</v>
      </c>
      <c r="X363" s="590"/>
      <c r="Y363" s="116">
        <f t="shared" si="280"/>
        <v>0</v>
      </c>
      <c r="Z363" s="789">
        <v>0</v>
      </c>
      <c r="AA363" s="790"/>
      <c r="AB363" s="789">
        <v>0</v>
      </c>
      <c r="AC363" s="790"/>
      <c r="AD363" s="789">
        <v>0</v>
      </c>
      <c r="AE363" s="790"/>
      <c r="AF363" s="277">
        <f t="shared" si="281"/>
        <v>0</v>
      </c>
      <c r="AG363" s="779">
        <v>0</v>
      </c>
      <c r="AH363" s="780"/>
      <c r="AI363" s="779">
        <v>0</v>
      </c>
      <c r="AJ363" s="780"/>
      <c r="AK363" s="779">
        <v>0</v>
      </c>
      <c r="AL363" s="780"/>
      <c r="AM363" s="280">
        <f t="shared" si="282"/>
        <v>0</v>
      </c>
      <c r="AN363" s="889">
        <v>0</v>
      </c>
      <c r="AO363" s="890"/>
      <c r="AP363" s="889">
        <v>0</v>
      </c>
      <c r="AQ363" s="890"/>
      <c r="AR363" s="889">
        <v>0</v>
      </c>
      <c r="AS363" s="890"/>
      <c r="AT363" s="289">
        <f t="shared" si="283"/>
        <v>0</v>
      </c>
      <c r="AU363" s="893">
        <v>0</v>
      </c>
      <c r="AV363" s="894"/>
      <c r="AW363" s="893">
        <v>0</v>
      </c>
      <c r="AX363" s="894"/>
      <c r="AY363" s="893">
        <v>0</v>
      </c>
      <c r="AZ363" s="894"/>
      <c r="BA363" s="292">
        <f t="shared" si="284"/>
        <v>0</v>
      </c>
      <c r="BB363" s="898">
        <v>0</v>
      </c>
      <c r="BC363" s="899"/>
      <c r="BD363" s="898">
        <v>0</v>
      </c>
      <c r="BE363" s="899"/>
      <c r="BF363" s="898">
        <v>0</v>
      </c>
      <c r="BG363" s="899"/>
      <c r="BH363" s="295">
        <f t="shared" si="285"/>
        <v>0</v>
      </c>
      <c r="BI363" s="296">
        <f t="shared" si="286"/>
        <v>0</v>
      </c>
      <c r="BJ363" s="296">
        <f t="shared" si="287"/>
        <v>0</v>
      </c>
      <c r="BK363" s="296">
        <f t="shared" si="288"/>
        <v>0</v>
      </c>
      <c r="BL363" s="297">
        <f t="shared" si="279"/>
        <v>0</v>
      </c>
      <c r="BM363" s="132"/>
    </row>
    <row r="364" spans="1:65" ht="15" customHeight="1">
      <c r="A364" s="662" t="s">
        <v>200</v>
      </c>
      <c r="C364" s="591"/>
      <c r="D364" s="602"/>
      <c r="E364" s="633"/>
      <c r="F364" s="633"/>
      <c r="G364" s="633"/>
      <c r="H364" s="633"/>
      <c r="I364" s="633"/>
      <c r="J364" s="633"/>
      <c r="K364" s="633"/>
      <c r="L364" s="633"/>
      <c r="M364" s="633"/>
      <c r="N364" s="810"/>
      <c r="O364" s="624" t="s">
        <v>4</v>
      </c>
      <c r="P364" s="670"/>
      <c r="Q364" s="670"/>
      <c r="R364" s="671"/>
      <c r="S364" s="897">
        <f>SUM(S359:S363)</f>
        <v>0</v>
      </c>
      <c r="T364" s="892"/>
      <c r="U364" s="897">
        <f>SUM(U359:U363)</f>
        <v>0</v>
      </c>
      <c r="V364" s="892"/>
      <c r="W364" s="920">
        <f>SUM(W359:W363)</f>
        <v>0</v>
      </c>
      <c r="X364" s="921"/>
      <c r="Y364" s="181">
        <f>SUM(S364:X364)</f>
        <v>0</v>
      </c>
      <c r="Z364" s="897">
        <f>SUM(Z359:Z363)</f>
        <v>0</v>
      </c>
      <c r="AA364" s="933"/>
      <c r="AB364" s="897">
        <f>SUM(AB359:AB363)</f>
        <v>0</v>
      </c>
      <c r="AC364" s="933"/>
      <c r="AD364" s="920">
        <f>SUM(AD359:AD363)</f>
        <v>0</v>
      </c>
      <c r="AE364" s="921"/>
      <c r="AF364" s="181">
        <f>SUM(Z364:AE364)</f>
        <v>0</v>
      </c>
      <c r="AG364" s="897">
        <f>SUM(AG359:AG363)</f>
        <v>0</v>
      </c>
      <c r="AH364" s="892"/>
      <c r="AI364" s="897">
        <f>SUM(AI359:AI363)</f>
        <v>0</v>
      </c>
      <c r="AJ364" s="892"/>
      <c r="AK364" s="920">
        <f>SUM(AK359:AK363)</f>
        <v>0</v>
      </c>
      <c r="AL364" s="921"/>
      <c r="AM364" s="181">
        <f>SUM(AG364:AL364)</f>
        <v>0</v>
      </c>
      <c r="AN364" s="897">
        <f>SUM(AN359:AN363)</f>
        <v>0</v>
      </c>
      <c r="AO364" s="892"/>
      <c r="AP364" s="897">
        <f>SUM(AP359:AP363)</f>
        <v>0</v>
      </c>
      <c r="AQ364" s="892"/>
      <c r="AR364" s="920">
        <f>SUM(AR359:AR363)</f>
        <v>0</v>
      </c>
      <c r="AS364" s="921"/>
      <c r="AT364" s="181">
        <f>SUM(AN364:AS364)</f>
        <v>0</v>
      </c>
      <c r="AU364" s="897">
        <f>SUM(AU359:AU363)</f>
        <v>0</v>
      </c>
      <c r="AV364" s="892"/>
      <c r="AW364" s="897">
        <f>SUM(AW359:AW363)</f>
        <v>0</v>
      </c>
      <c r="AX364" s="892"/>
      <c r="AY364" s="920">
        <f>SUM(AY359:AY363)</f>
        <v>0</v>
      </c>
      <c r="AZ364" s="921"/>
      <c r="BA364" s="181">
        <f>SUM(AU364:AZ364)</f>
        <v>0</v>
      </c>
      <c r="BB364" s="897">
        <f>SUM(BB359:BB363)</f>
        <v>0</v>
      </c>
      <c r="BC364" s="892"/>
      <c r="BD364" s="897">
        <f>SUM(BD359:BD363)</f>
        <v>0</v>
      </c>
      <c r="BE364" s="892"/>
      <c r="BF364" s="920">
        <f>SUM(BF359:BF363)</f>
        <v>0</v>
      </c>
      <c r="BG364" s="921"/>
      <c r="BH364" s="181">
        <f>SUM(BB364:BG364)</f>
        <v>0</v>
      </c>
      <c r="BI364" s="298">
        <f>SUM(BI359:BI363)</f>
        <v>0</v>
      </c>
      <c r="BJ364" s="298">
        <f>SUM(BJ359:BJ363)</f>
        <v>0</v>
      </c>
      <c r="BK364" s="298">
        <f>SUM(BK359:BK363)</f>
        <v>0</v>
      </c>
      <c r="BL364" s="299">
        <f t="shared" si="279"/>
        <v>0</v>
      </c>
      <c r="BM364" s="132"/>
    </row>
    <row r="365" spans="1:65" s="50" customFormat="1" ht="15" customHeight="1">
      <c r="A365" s="663"/>
      <c r="B365" s="72"/>
      <c r="C365" s="644" t="s">
        <v>286</v>
      </c>
      <c r="D365" s="602"/>
      <c r="E365" s="602"/>
      <c r="F365" s="602"/>
      <c r="G365" s="602"/>
      <c r="H365" s="602"/>
      <c r="I365" s="602"/>
      <c r="J365" s="602"/>
      <c r="K365" s="602"/>
      <c r="L365" s="602"/>
      <c r="M365" s="602"/>
      <c r="N365" s="602"/>
      <c r="O365" s="602"/>
      <c r="P365" s="602"/>
      <c r="Q365" s="602"/>
      <c r="R365" s="645"/>
      <c r="S365" s="159"/>
      <c r="T365" s="128"/>
      <c r="U365" s="160"/>
      <c r="V365" s="128"/>
      <c r="W365" s="160"/>
      <c r="X365" s="128"/>
      <c r="Y365" s="129"/>
      <c r="Z365" s="159"/>
      <c r="AA365" s="128"/>
      <c r="AB365" s="160"/>
      <c r="AC365" s="128"/>
      <c r="AD365" s="160"/>
      <c r="AE365" s="128"/>
      <c r="AF365" s="129"/>
      <c r="AG365" s="159"/>
      <c r="AH365" s="128"/>
      <c r="AI365" s="160"/>
      <c r="AJ365" s="128"/>
      <c r="AK365" s="160"/>
      <c r="AL365" s="128"/>
      <c r="AM365" s="129"/>
      <c r="AN365" s="159"/>
      <c r="AO365" s="128"/>
      <c r="AP365" s="160"/>
      <c r="AQ365" s="128"/>
      <c r="AR365" s="160"/>
      <c r="AS365" s="128"/>
      <c r="AT365" s="129"/>
      <c r="AU365" s="159"/>
      <c r="AV365" s="128"/>
      <c r="AW365" s="160"/>
      <c r="AX365" s="128"/>
      <c r="AY365" s="160"/>
      <c r="AZ365" s="128"/>
      <c r="BA365" s="129"/>
      <c r="BB365" s="159"/>
      <c r="BC365" s="128"/>
      <c r="BD365" s="160"/>
      <c r="BE365" s="128"/>
      <c r="BF365" s="160"/>
      <c r="BG365" s="128"/>
      <c r="BH365" s="129"/>
      <c r="BI365" s="300"/>
      <c r="BJ365" s="300"/>
      <c r="BK365" s="300"/>
      <c r="BL365" s="343"/>
      <c r="BM365" s="132"/>
    </row>
    <row r="366" spans="1:65" s="50" customFormat="1" ht="15" customHeight="1">
      <c r="A366" s="72"/>
      <c r="B366" s="72">
        <v>1</v>
      </c>
      <c r="C366" s="563"/>
      <c r="D366" s="564"/>
      <c r="E366" s="602"/>
      <c r="F366" s="602"/>
      <c r="G366" s="602"/>
      <c r="H366" s="602"/>
      <c r="I366" s="602"/>
      <c r="J366" s="602"/>
      <c r="K366" s="602"/>
      <c r="L366" s="602"/>
      <c r="M366" s="602"/>
      <c r="N366" s="602"/>
      <c r="O366" s="602"/>
      <c r="P366" s="602"/>
      <c r="Q366" s="602"/>
      <c r="R366" s="645"/>
      <c r="S366" s="589">
        <v>0</v>
      </c>
      <c r="T366" s="590"/>
      <c r="U366" s="589">
        <v>0</v>
      </c>
      <c r="V366" s="590"/>
      <c r="W366" s="589">
        <v>0</v>
      </c>
      <c r="X366" s="590"/>
      <c r="Y366" s="116">
        <f>SUM(S366+U366+W366)</f>
        <v>0</v>
      </c>
      <c r="Z366" s="789">
        <v>0</v>
      </c>
      <c r="AA366" s="790"/>
      <c r="AB366" s="789">
        <v>0</v>
      </c>
      <c r="AC366" s="790"/>
      <c r="AD366" s="789">
        <v>0</v>
      </c>
      <c r="AE366" s="790"/>
      <c r="AF366" s="277">
        <f t="shared" ref="AF366:AF367" si="289">SUM(Z366+AB366+AD366)</f>
        <v>0</v>
      </c>
      <c r="AG366" s="779">
        <v>0</v>
      </c>
      <c r="AH366" s="780"/>
      <c r="AI366" s="779">
        <v>0</v>
      </c>
      <c r="AJ366" s="780"/>
      <c r="AK366" s="779">
        <v>0</v>
      </c>
      <c r="AL366" s="780"/>
      <c r="AM366" s="280">
        <f t="shared" ref="AM366:AM367" si="290">SUM(AG366+AI366+AK366)</f>
        <v>0</v>
      </c>
      <c r="AN366" s="889">
        <v>0</v>
      </c>
      <c r="AO366" s="890"/>
      <c r="AP366" s="889">
        <v>0</v>
      </c>
      <c r="AQ366" s="890"/>
      <c r="AR366" s="889">
        <v>0</v>
      </c>
      <c r="AS366" s="890"/>
      <c r="AT366" s="289">
        <f>SUM(AN366+AP366+AR366)</f>
        <v>0</v>
      </c>
      <c r="AU366" s="893">
        <v>0</v>
      </c>
      <c r="AV366" s="894"/>
      <c r="AW366" s="893">
        <v>0</v>
      </c>
      <c r="AX366" s="894"/>
      <c r="AY366" s="893">
        <v>0</v>
      </c>
      <c r="AZ366" s="894"/>
      <c r="BA366" s="292">
        <f t="shared" ref="BA366:BA367" si="291">SUM(AU366+AW366+AY366)</f>
        <v>0</v>
      </c>
      <c r="BB366" s="898">
        <v>0</v>
      </c>
      <c r="BC366" s="899"/>
      <c r="BD366" s="898">
        <v>0</v>
      </c>
      <c r="BE366" s="899"/>
      <c r="BF366" s="898">
        <v>0</v>
      </c>
      <c r="BG366" s="899"/>
      <c r="BH366" s="295">
        <f t="shared" ref="BH366:BH367" si="292">SUM(BB366+BD366+BF366)</f>
        <v>0</v>
      </c>
      <c r="BI366" s="296">
        <f t="shared" ref="BI366:BI367" si="293">S366+Z366+AG366+AN366+AU366+BB366</f>
        <v>0</v>
      </c>
      <c r="BJ366" s="296">
        <f t="shared" ref="BJ366:BJ367" si="294">U366+AB366+AI366+AP366+AW366+BD366</f>
        <v>0</v>
      </c>
      <c r="BK366" s="296">
        <f t="shared" ref="BK366:BK367" si="295">W366+AD366+AK366+AR366+AY366+BF366</f>
        <v>0</v>
      </c>
      <c r="BL366" s="297">
        <f>SUM(BI366:BK366)</f>
        <v>0</v>
      </c>
      <c r="BM366" s="132"/>
    </row>
    <row r="367" spans="1:65" s="50" customFormat="1" ht="15" customHeight="1">
      <c r="A367" s="72"/>
      <c r="B367" s="72">
        <v>2</v>
      </c>
      <c r="C367" s="563"/>
      <c r="D367" s="564"/>
      <c r="E367" s="602"/>
      <c r="F367" s="602"/>
      <c r="G367" s="602"/>
      <c r="H367" s="602"/>
      <c r="I367" s="602"/>
      <c r="J367" s="602"/>
      <c r="K367" s="602"/>
      <c r="L367" s="602"/>
      <c r="M367" s="602"/>
      <c r="N367" s="602"/>
      <c r="O367" s="602"/>
      <c r="P367" s="602"/>
      <c r="Q367" s="602"/>
      <c r="R367" s="645"/>
      <c r="S367" s="589">
        <v>0</v>
      </c>
      <c r="T367" s="590"/>
      <c r="U367" s="589">
        <v>0</v>
      </c>
      <c r="V367" s="590"/>
      <c r="W367" s="589">
        <v>0</v>
      </c>
      <c r="X367" s="590"/>
      <c r="Y367" s="116">
        <f>SUM(S367+U367+W367)</f>
        <v>0</v>
      </c>
      <c r="Z367" s="789">
        <v>0</v>
      </c>
      <c r="AA367" s="790"/>
      <c r="AB367" s="789">
        <v>0</v>
      </c>
      <c r="AC367" s="790"/>
      <c r="AD367" s="789">
        <v>0</v>
      </c>
      <c r="AE367" s="790"/>
      <c r="AF367" s="277">
        <f t="shared" si="289"/>
        <v>0</v>
      </c>
      <c r="AG367" s="779">
        <v>0</v>
      </c>
      <c r="AH367" s="780"/>
      <c r="AI367" s="779">
        <v>0</v>
      </c>
      <c r="AJ367" s="780"/>
      <c r="AK367" s="779">
        <v>0</v>
      </c>
      <c r="AL367" s="780"/>
      <c r="AM367" s="280">
        <f t="shared" si="290"/>
        <v>0</v>
      </c>
      <c r="AN367" s="889">
        <v>0</v>
      </c>
      <c r="AO367" s="890"/>
      <c r="AP367" s="889">
        <v>0</v>
      </c>
      <c r="AQ367" s="890"/>
      <c r="AR367" s="889">
        <v>0</v>
      </c>
      <c r="AS367" s="890"/>
      <c r="AT367" s="289">
        <f>SUM(AN367+AP367+AR367)</f>
        <v>0</v>
      </c>
      <c r="AU367" s="893">
        <v>0</v>
      </c>
      <c r="AV367" s="894"/>
      <c r="AW367" s="893">
        <v>0</v>
      </c>
      <c r="AX367" s="894"/>
      <c r="AY367" s="893">
        <v>0</v>
      </c>
      <c r="AZ367" s="894"/>
      <c r="BA367" s="292">
        <f t="shared" si="291"/>
        <v>0</v>
      </c>
      <c r="BB367" s="898">
        <v>0</v>
      </c>
      <c r="BC367" s="899"/>
      <c r="BD367" s="898">
        <v>0</v>
      </c>
      <c r="BE367" s="899"/>
      <c r="BF367" s="898">
        <v>0</v>
      </c>
      <c r="BG367" s="899"/>
      <c r="BH367" s="295">
        <f t="shared" si="292"/>
        <v>0</v>
      </c>
      <c r="BI367" s="296">
        <f t="shared" si="293"/>
        <v>0</v>
      </c>
      <c r="BJ367" s="296">
        <f t="shared" si="294"/>
        <v>0</v>
      </c>
      <c r="BK367" s="296">
        <f t="shared" si="295"/>
        <v>0</v>
      </c>
      <c r="BL367" s="297">
        <f>SUM(BI367:BK367)</f>
        <v>0</v>
      </c>
      <c r="BM367" s="132"/>
    </row>
    <row r="368" spans="1:65" s="50" customFormat="1" ht="15" customHeight="1">
      <c r="A368" s="72"/>
      <c r="B368" s="72"/>
      <c r="C368" s="549"/>
      <c r="D368" s="550"/>
      <c r="E368" s="551"/>
      <c r="F368" s="551"/>
      <c r="G368" s="551"/>
      <c r="H368" s="551"/>
      <c r="I368" s="551"/>
      <c r="J368" s="551"/>
      <c r="K368" s="551"/>
      <c r="L368" s="551"/>
      <c r="M368" s="551"/>
      <c r="N368" s="552"/>
      <c r="O368" s="624" t="s">
        <v>133</v>
      </c>
      <c r="P368" s="625"/>
      <c r="Q368" s="625"/>
      <c r="R368" s="626"/>
      <c r="S368" s="897">
        <f>SUM(S366:S367)</f>
        <v>0</v>
      </c>
      <c r="T368" s="892"/>
      <c r="U368" s="897">
        <f>SUM(U366:U367)</f>
        <v>0</v>
      </c>
      <c r="V368" s="892"/>
      <c r="W368" s="897">
        <f>SUM(W366:W367)</f>
        <v>0</v>
      </c>
      <c r="X368" s="892"/>
      <c r="Y368" s="181">
        <f>SUM(S368:X368)</f>
        <v>0</v>
      </c>
      <c r="Z368" s="897">
        <f>SUM(Z366:Z367)</f>
        <v>0</v>
      </c>
      <c r="AA368" s="892"/>
      <c r="AB368" s="897">
        <f>SUM(AB366:AB367)</f>
        <v>0</v>
      </c>
      <c r="AC368" s="892"/>
      <c r="AD368" s="897">
        <f>SUM(AD366:AD367)</f>
        <v>0</v>
      </c>
      <c r="AE368" s="892"/>
      <c r="AF368" s="181">
        <f>SUM(Z368:AE368)</f>
        <v>0</v>
      </c>
      <c r="AG368" s="897">
        <f>SUM(AG366:AG367)</f>
        <v>0</v>
      </c>
      <c r="AH368" s="892"/>
      <c r="AI368" s="897">
        <f>SUM(AI366:AI367)</f>
        <v>0</v>
      </c>
      <c r="AJ368" s="892"/>
      <c r="AK368" s="897">
        <f>SUM(AK366:AK367)</f>
        <v>0</v>
      </c>
      <c r="AL368" s="892"/>
      <c r="AM368" s="181">
        <f>SUM(AG368:AL368)</f>
        <v>0</v>
      </c>
      <c r="AN368" s="897">
        <f>SUM(AN366:AN367)</f>
        <v>0</v>
      </c>
      <c r="AO368" s="892"/>
      <c r="AP368" s="897">
        <f>SUM(AP366:AP367)</f>
        <v>0</v>
      </c>
      <c r="AQ368" s="892"/>
      <c r="AR368" s="897">
        <f>SUM(AR366:AR367)</f>
        <v>0</v>
      </c>
      <c r="AS368" s="892"/>
      <c r="AT368" s="181">
        <f>SUM(AN368:AS368)</f>
        <v>0</v>
      </c>
      <c r="AU368" s="897">
        <f>SUM(AU366:AU367)</f>
        <v>0</v>
      </c>
      <c r="AV368" s="892"/>
      <c r="AW368" s="897">
        <f>SUM(AW366:AW367)</f>
        <v>0</v>
      </c>
      <c r="AX368" s="892"/>
      <c r="AY368" s="897">
        <f>SUM(AY366:AY367)</f>
        <v>0</v>
      </c>
      <c r="AZ368" s="892"/>
      <c r="BA368" s="181">
        <f>SUM(AU368:AZ368)</f>
        <v>0</v>
      </c>
      <c r="BB368" s="897">
        <f>SUM(BB366:BB367)</f>
        <v>0</v>
      </c>
      <c r="BC368" s="892"/>
      <c r="BD368" s="897">
        <f>SUM(BD366:BD367)</f>
        <v>0</v>
      </c>
      <c r="BE368" s="892"/>
      <c r="BF368" s="897">
        <f>SUM(BF366:BF367)</f>
        <v>0</v>
      </c>
      <c r="BG368" s="892"/>
      <c r="BH368" s="181">
        <f>SUM(BB368:BG368)</f>
        <v>0</v>
      </c>
      <c r="BI368" s="344">
        <f>SUM(BI366:BI367)</f>
        <v>0</v>
      </c>
      <c r="BJ368" s="344">
        <f>SUM(BJ366:BJ367)</f>
        <v>0</v>
      </c>
      <c r="BK368" s="344">
        <f>SUM(BK366:BK367)</f>
        <v>0</v>
      </c>
      <c r="BL368" s="299">
        <f>SUM(BI368:BK368)</f>
        <v>0</v>
      </c>
      <c r="BM368" s="132"/>
    </row>
    <row r="369" spans="1:65" s="132" customFormat="1" ht="15" customHeight="1">
      <c r="A369" s="167"/>
      <c r="B369" s="167"/>
      <c r="C369" s="566" t="s">
        <v>49</v>
      </c>
      <c r="D369" s="567"/>
      <c r="E369" s="567"/>
      <c r="F369" s="567"/>
      <c r="G369" s="567"/>
      <c r="H369" s="567"/>
      <c r="I369" s="567"/>
      <c r="J369" s="567"/>
      <c r="K369" s="567"/>
      <c r="L369" s="567"/>
      <c r="M369" s="567"/>
      <c r="N369" s="567"/>
      <c r="O369" s="567"/>
      <c r="P369" s="567"/>
      <c r="Q369" s="567"/>
      <c r="R369" s="568"/>
      <c r="S369" s="891">
        <f>SUM(S364+S368)</f>
        <v>0</v>
      </c>
      <c r="T369" s="892"/>
      <c r="U369" s="891">
        <f>SUM(U364+U368)</f>
        <v>0</v>
      </c>
      <c r="V369" s="892"/>
      <c r="W369" s="891">
        <f>SUM(W364+W368)</f>
        <v>0</v>
      </c>
      <c r="X369" s="892"/>
      <c r="Y369" s="473">
        <f>SUM(S369:X369)</f>
        <v>0</v>
      </c>
      <c r="Z369" s="891">
        <f>SUM(Z364+Z368)</f>
        <v>0</v>
      </c>
      <c r="AA369" s="892"/>
      <c r="AB369" s="891">
        <f>SUM(AB364+AB368)</f>
        <v>0</v>
      </c>
      <c r="AC369" s="892"/>
      <c r="AD369" s="891">
        <f>SUM(AD364+AD368)</f>
        <v>0</v>
      </c>
      <c r="AE369" s="892"/>
      <c r="AF369" s="473">
        <f>SUM(Z369:AE369)</f>
        <v>0</v>
      </c>
      <c r="AG369" s="891">
        <f>SUM(AG364+AG368)</f>
        <v>0</v>
      </c>
      <c r="AH369" s="892"/>
      <c r="AI369" s="891">
        <f>SUM(AI364+AI368)</f>
        <v>0</v>
      </c>
      <c r="AJ369" s="892"/>
      <c r="AK369" s="891">
        <f>SUM(AK364+AK368)</f>
        <v>0</v>
      </c>
      <c r="AL369" s="892"/>
      <c r="AM369" s="473">
        <f>SUM(AG369:AL369)</f>
        <v>0</v>
      </c>
      <c r="AN369" s="891">
        <f>SUM(AN364+AN368)</f>
        <v>0</v>
      </c>
      <c r="AO369" s="892"/>
      <c r="AP369" s="891">
        <f>SUM(AP364+AP368)</f>
        <v>0</v>
      </c>
      <c r="AQ369" s="892"/>
      <c r="AR369" s="891">
        <f>SUM(AR364+AR368)</f>
        <v>0</v>
      </c>
      <c r="AS369" s="892"/>
      <c r="AT369" s="473">
        <f>SUM(AN369:AS369)</f>
        <v>0</v>
      </c>
      <c r="AU369" s="891">
        <f>SUM(AU364+AU368)</f>
        <v>0</v>
      </c>
      <c r="AV369" s="892"/>
      <c r="AW369" s="891">
        <f>SUM(AW364+AW368)</f>
        <v>0</v>
      </c>
      <c r="AX369" s="892"/>
      <c r="AY369" s="891">
        <f>SUM(AY364+AY368)</f>
        <v>0</v>
      </c>
      <c r="AZ369" s="892"/>
      <c r="BA369" s="473">
        <f>SUM(AU369:AZ369)</f>
        <v>0</v>
      </c>
      <c r="BB369" s="891">
        <f>SUM(BB364+BB368)</f>
        <v>0</v>
      </c>
      <c r="BC369" s="892"/>
      <c r="BD369" s="891">
        <f>SUM(BD364+BD368)</f>
        <v>0</v>
      </c>
      <c r="BE369" s="892"/>
      <c r="BF369" s="891">
        <f>SUM(BF364+BF368)</f>
        <v>0</v>
      </c>
      <c r="BG369" s="892"/>
      <c r="BH369" s="473">
        <f>SUM(BB369:BG369)</f>
        <v>0</v>
      </c>
      <c r="BI369" s="345">
        <f>SUM(BI364+BI368)</f>
        <v>0</v>
      </c>
      <c r="BJ369" s="345">
        <f>SUM(BJ364+BJ368)</f>
        <v>0</v>
      </c>
      <c r="BK369" s="345">
        <f>SUM(BK364+BK368)</f>
        <v>0</v>
      </c>
      <c r="BL369" s="345">
        <f>SUM(BI369:BK369)</f>
        <v>0</v>
      </c>
    </row>
    <row r="370" spans="1:65" ht="15" customHeight="1">
      <c r="A370" s="72">
        <v>4000</v>
      </c>
      <c r="B370" s="72"/>
      <c r="C370" s="569" t="s">
        <v>293</v>
      </c>
      <c r="D370" s="570"/>
      <c r="E370" s="570"/>
      <c r="F370" s="570"/>
      <c r="G370" s="570"/>
      <c r="H370" s="570"/>
      <c r="I370" s="570"/>
      <c r="J370" s="570"/>
      <c r="K370" s="570"/>
      <c r="L370" s="570"/>
      <c r="M370" s="570"/>
      <c r="N370" s="570"/>
      <c r="O370" s="570"/>
      <c r="P370" s="570"/>
      <c r="Q370" s="570"/>
      <c r="R370" s="571"/>
      <c r="S370" s="160"/>
      <c r="T370" s="128"/>
      <c r="U370" s="160"/>
      <c r="V370" s="128"/>
      <c r="W370" s="160"/>
      <c r="X370" s="128"/>
      <c r="Y370" s="129"/>
      <c r="Z370" s="160"/>
      <c r="AA370" s="128"/>
      <c r="AB370" s="160"/>
      <c r="AC370" s="128"/>
      <c r="AD370" s="160"/>
      <c r="AE370" s="128"/>
      <c r="AF370" s="129"/>
      <c r="AG370" s="160"/>
      <c r="AH370" s="128"/>
      <c r="AI370" s="160"/>
      <c r="AJ370" s="128"/>
      <c r="AK370" s="160"/>
      <c r="AL370" s="128"/>
      <c r="AM370" s="129"/>
      <c r="AN370" s="160"/>
      <c r="AO370" s="128"/>
      <c r="AP370" s="160"/>
      <c r="AQ370" s="128"/>
      <c r="AR370" s="160"/>
      <c r="AS370" s="128"/>
      <c r="AT370" s="129"/>
      <c r="AU370" s="160"/>
      <c r="AV370" s="128"/>
      <c r="AW370" s="160"/>
      <c r="AX370" s="128"/>
      <c r="AY370" s="160"/>
      <c r="AZ370" s="128"/>
      <c r="BA370" s="129"/>
      <c r="BB370" s="160"/>
      <c r="BC370" s="128"/>
      <c r="BD370" s="160"/>
      <c r="BE370" s="128"/>
      <c r="BF370" s="160"/>
      <c r="BG370" s="128"/>
      <c r="BH370" s="129"/>
      <c r="BI370" s="346"/>
      <c r="BJ370" s="346"/>
      <c r="BK370" s="346"/>
      <c r="BL370" s="343"/>
      <c r="BM370" s="132"/>
    </row>
    <row r="371" spans="1:65" ht="15" customHeight="1">
      <c r="C371" s="591" t="s">
        <v>337</v>
      </c>
      <c r="D371" s="564"/>
      <c r="E371" s="602"/>
      <c r="F371" s="602"/>
      <c r="G371" s="602"/>
      <c r="H371" s="602"/>
      <c r="I371" s="602"/>
      <c r="J371" s="602"/>
      <c r="K371" s="602"/>
      <c r="L371" s="602"/>
      <c r="M371" s="602"/>
      <c r="N371" s="602"/>
      <c r="O371" s="602"/>
      <c r="P371" s="602"/>
      <c r="Q371" s="602"/>
      <c r="R371" s="645"/>
      <c r="S371" s="589">
        <v>0</v>
      </c>
      <c r="T371" s="590"/>
      <c r="U371" s="589">
        <v>0</v>
      </c>
      <c r="V371" s="590"/>
      <c r="W371" s="589">
        <v>0</v>
      </c>
      <c r="X371" s="590"/>
      <c r="Y371" s="116">
        <f>SUM(S371+U371+W371)</f>
        <v>0</v>
      </c>
      <c r="Z371" s="789">
        <v>0</v>
      </c>
      <c r="AA371" s="790"/>
      <c r="AB371" s="789">
        <v>0</v>
      </c>
      <c r="AC371" s="790"/>
      <c r="AD371" s="789">
        <v>0</v>
      </c>
      <c r="AE371" s="790"/>
      <c r="AF371" s="277">
        <f>SUM(Z371+AB371+AD371)</f>
        <v>0</v>
      </c>
      <c r="AG371" s="779">
        <v>0</v>
      </c>
      <c r="AH371" s="780"/>
      <c r="AI371" s="779">
        <v>0</v>
      </c>
      <c r="AJ371" s="780"/>
      <c r="AK371" s="779">
        <v>0</v>
      </c>
      <c r="AL371" s="780"/>
      <c r="AM371" s="280">
        <f t="shared" ref="AM371:AM375" si="296">SUM(AG371+AI371+AK371)</f>
        <v>0</v>
      </c>
      <c r="AN371" s="889">
        <v>0</v>
      </c>
      <c r="AO371" s="890"/>
      <c r="AP371" s="889">
        <v>0</v>
      </c>
      <c r="AQ371" s="890"/>
      <c r="AR371" s="889">
        <v>0</v>
      </c>
      <c r="AS371" s="890"/>
      <c r="AT371" s="289">
        <f>SUM(AN371+AP371+AR371)</f>
        <v>0</v>
      </c>
      <c r="AU371" s="893">
        <v>0</v>
      </c>
      <c r="AV371" s="894"/>
      <c r="AW371" s="893">
        <v>0</v>
      </c>
      <c r="AX371" s="894"/>
      <c r="AY371" s="893">
        <v>0</v>
      </c>
      <c r="AZ371" s="894"/>
      <c r="BA371" s="292">
        <f t="shared" ref="BA371:BA375" si="297">SUM(AU371+AW371+AY371)</f>
        <v>0</v>
      </c>
      <c r="BB371" s="898">
        <v>0</v>
      </c>
      <c r="BC371" s="899"/>
      <c r="BD371" s="898">
        <v>0</v>
      </c>
      <c r="BE371" s="899"/>
      <c r="BF371" s="898">
        <v>0</v>
      </c>
      <c r="BG371" s="899"/>
      <c r="BH371" s="295">
        <f t="shared" ref="BH371:BH375" si="298">SUM(BB371+BD371+BF371)</f>
        <v>0</v>
      </c>
      <c r="BI371" s="296">
        <f t="shared" ref="BI371:BI375" si="299">S371+Z371+AG371+AN371+AU371+BB371</f>
        <v>0</v>
      </c>
      <c r="BJ371" s="296">
        <f t="shared" ref="BJ371:BJ375" si="300">U371+AB371+AI371+AP371+AW371+BD371</f>
        <v>0</v>
      </c>
      <c r="BK371" s="296">
        <f t="shared" ref="BK371:BK375" si="301">W371+AD371+AK371+AR371+AY371+BF371</f>
        <v>0</v>
      </c>
      <c r="BL371" s="297">
        <f t="shared" ref="BL371:BL375" si="302">SUM(BI371:BK371)</f>
        <v>0</v>
      </c>
      <c r="BM371" s="132"/>
    </row>
    <row r="372" spans="1:65" ht="15" customHeight="1">
      <c r="C372" s="591" t="s">
        <v>337</v>
      </c>
      <c r="D372" s="564"/>
      <c r="E372" s="602"/>
      <c r="F372" s="602"/>
      <c r="G372" s="602"/>
      <c r="H372" s="602"/>
      <c r="I372" s="602"/>
      <c r="J372" s="602"/>
      <c r="K372" s="602"/>
      <c r="L372" s="602"/>
      <c r="M372" s="602"/>
      <c r="N372" s="602"/>
      <c r="O372" s="602"/>
      <c r="P372" s="602"/>
      <c r="Q372" s="602"/>
      <c r="R372" s="645"/>
      <c r="S372" s="589">
        <v>0</v>
      </c>
      <c r="T372" s="590"/>
      <c r="U372" s="589">
        <v>0</v>
      </c>
      <c r="V372" s="590"/>
      <c r="W372" s="589">
        <v>0</v>
      </c>
      <c r="X372" s="590"/>
      <c r="Y372" s="116">
        <f t="shared" ref="Y372:Y375" si="303">SUM(S372+U372+W372)</f>
        <v>0</v>
      </c>
      <c r="Z372" s="789">
        <v>0</v>
      </c>
      <c r="AA372" s="790"/>
      <c r="AB372" s="789">
        <v>0</v>
      </c>
      <c r="AC372" s="790"/>
      <c r="AD372" s="789">
        <v>0</v>
      </c>
      <c r="AE372" s="790"/>
      <c r="AF372" s="277">
        <f t="shared" ref="AF372:AF375" si="304">SUM(Z372+AB372+AD372)</f>
        <v>0</v>
      </c>
      <c r="AG372" s="779">
        <v>0</v>
      </c>
      <c r="AH372" s="780"/>
      <c r="AI372" s="779">
        <v>0</v>
      </c>
      <c r="AJ372" s="780"/>
      <c r="AK372" s="779">
        <v>0</v>
      </c>
      <c r="AL372" s="780"/>
      <c r="AM372" s="280">
        <f t="shared" si="296"/>
        <v>0</v>
      </c>
      <c r="AN372" s="889">
        <v>0</v>
      </c>
      <c r="AO372" s="890"/>
      <c r="AP372" s="889">
        <v>0</v>
      </c>
      <c r="AQ372" s="890"/>
      <c r="AR372" s="889">
        <v>0</v>
      </c>
      <c r="AS372" s="890"/>
      <c r="AT372" s="289">
        <f t="shared" ref="AT372:AT375" si="305">SUM(AN372+AP372+AR372)</f>
        <v>0</v>
      </c>
      <c r="AU372" s="893">
        <v>0</v>
      </c>
      <c r="AV372" s="894"/>
      <c r="AW372" s="893">
        <v>0</v>
      </c>
      <c r="AX372" s="894"/>
      <c r="AY372" s="893">
        <v>0</v>
      </c>
      <c r="AZ372" s="894"/>
      <c r="BA372" s="292">
        <f t="shared" si="297"/>
        <v>0</v>
      </c>
      <c r="BB372" s="898">
        <v>0</v>
      </c>
      <c r="BC372" s="899"/>
      <c r="BD372" s="898">
        <v>0</v>
      </c>
      <c r="BE372" s="899"/>
      <c r="BF372" s="898">
        <v>0</v>
      </c>
      <c r="BG372" s="899"/>
      <c r="BH372" s="295">
        <f t="shared" si="298"/>
        <v>0</v>
      </c>
      <c r="BI372" s="296">
        <f t="shared" si="299"/>
        <v>0</v>
      </c>
      <c r="BJ372" s="296">
        <f t="shared" si="300"/>
        <v>0</v>
      </c>
      <c r="BK372" s="296">
        <f t="shared" si="301"/>
        <v>0</v>
      </c>
      <c r="BL372" s="297">
        <f t="shared" si="302"/>
        <v>0</v>
      </c>
      <c r="BM372" s="132"/>
    </row>
    <row r="373" spans="1:65" ht="15" customHeight="1">
      <c r="C373" s="591" t="s">
        <v>337</v>
      </c>
      <c r="D373" s="564"/>
      <c r="E373" s="602"/>
      <c r="F373" s="602"/>
      <c r="G373" s="602"/>
      <c r="H373" s="602"/>
      <c r="I373" s="602"/>
      <c r="J373" s="602"/>
      <c r="K373" s="602"/>
      <c r="L373" s="602"/>
      <c r="M373" s="602"/>
      <c r="N373" s="602"/>
      <c r="O373" s="602"/>
      <c r="P373" s="602"/>
      <c r="Q373" s="602"/>
      <c r="R373" s="645"/>
      <c r="S373" s="589">
        <v>0</v>
      </c>
      <c r="T373" s="590"/>
      <c r="U373" s="589">
        <v>0</v>
      </c>
      <c r="V373" s="590"/>
      <c r="W373" s="589">
        <v>0</v>
      </c>
      <c r="X373" s="590"/>
      <c r="Y373" s="116">
        <f t="shared" si="303"/>
        <v>0</v>
      </c>
      <c r="Z373" s="789">
        <v>0</v>
      </c>
      <c r="AA373" s="790"/>
      <c r="AB373" s="789">
        <v>0</v>
      </c>
      <c r="AC373" s="790"/>
      <c r="AD373" s="789">
        <v>0</v>
      </c>
      <c r="AE373" s="790"/>
      <c r="AF373" s="277">
        <f t="shared" si="304"/>
        <v>0</v>
      </c>
      <c r="AG373" s="779">
        <v>0</v>
      </c>
      <c r="AH373" s="780"/>
      <c r="AI373" s="779">
        <v>0</v>
      </c>
      <c r="AJ373" s="780"/>
      <c r="AK373" s="779">
        <v>0</v>
      </c>
      <c r="AL373" s="780"/>
      <c r="AM373" s="280">
        <f t="shared" si="296"/>
        <v>0</v>
      </c>
      <c r="AN373" s="889">
        <v>0</v>
      </c>
      <c r="AO373" s="890"/>
      <c r="AP373" s="889">
        <v>0</v>
      </c>
      <c r="AQ373" s="890"/>
      <c r="AR373" s="889">
        <v>0</v>
      </c>
      <c r="AS373" s="890"/>
      <c r="AT373" s="289">
        <f t="shared" si="305"/>
        <v>0</v>
      </c>
      <c r="AU373" s="893">
        <v>0</v>
      </c>
      <c r="AV373" s="894"/>
      <c r="AW373" s="893">
        <v>0</v>
      </c>
      <c r="AX373" s="894"/>
      <c r="AY373" s="893">
        <v>0</v>
      </c>
      <c r="AZ373" s="894"/>
      <c r="BA373" s="292">
        <f t="shared" si="297"/>
        <v>0</v>
      </c>
      <c r="BB373" s="898">
        <v>0</v>
      </c>
      <c r="BC373" s="899"/>
      <c r="BD373" s="898">
        <v>0</v>
      </c>
      <c r="BE373" s="899"/>
      <c r="BF373" s="898">
        <v>0</v>
      </c>
      <c r="BG373" s="899"/>
      <c r="BH373" s="295">
        <f t="shared" si="298"/>
        <v>0</v>
      </c>
      <c r="BI373" s="296">
        <f t="shared" si="299"/>
        <v>0</v>
      </c>
      <c r="BJ373" s="296">
        <f t="shared" si="300"/>
        <v>0</v>
      </c>
      <c r="BK373" s="296">
        <f t="shared" si="301"/>
        <v>0</v>
      </c>
      <c r="BL373" s="297">
        <f t="shared" si="302"/>
        <v>0</v>
      </c>
      <c r="BM373" s="132"/>
    </row>
    <row r="374" spans="1:65" ht="15" customHeight="1">
      <c r="C374" s="591" t="s">
        <v>337</v>
      </c>
      <c r="D374" s="564"/>
      <c r="E374" s="602"/>
      <c r="F374" s="602"/>
      <c r="G374" s="602"/>
      <c r="H374" s="602"/>
      <c r="I374" s="602"/>
      <c r="J374" s="602"/>
      <c r="K374" s="602"/>
      <c r="L374" s="602"/>
      <c r="M374" s="602"/>
      <c r="N374" s="602"/>
      <c r="O374" s="602"/>
      <c r="P374" s="602"/>
      <c r="Q374" s="602"/>
      <c r="R374" s="645"/>
      <c r="S374" s="589">
        <v>0</v>
      </c>
      <c r="T374" s="590"/>
      <c r="U374" s="589">
        <v>0</v>
      </c>
      <c r="V374" s="590"/>
      <c r="W374" s="589">
        <v>0</v>
      </c>
      <c r="X374" s="590"/>
      <c r="Y374" s="116">
        <f t="shared" si="303"/>
        <v>0</v>
      </c>
      <c r="Z374" s="789">
        <v>0</v>
      </c>
      <c r="AA374" s="790"/>
      <c r="AB374" s="789">
        <v>0</v>
      </c>
      <c r="AC374" s="790"/>
      <c r="AD374" s="789">
        <v>0</v>
      </c>
      <c r="AE374" s="790"/>
      <c r="AF374" s="277">
        <f t="shared" si="304"/>
        <v>0</v>
      </c>
      <c r="AG374" s="779">
        <v>0</v>
      </c>
      <c r="AH374" s="780"/>
      <c r="AI374" s="779">
        <v>0</v>
      </c>
      <c r="AJ374" s="780"/>
      <c r="AK374" s="779">
        <v>0</v>
      </c>
      <c r="AL374" s="780"/>
      <c r="AM374" s="280">
        <f t="shared" si="296"/>
        <v>0</v>
      </c>
      <c r="AN374" s="889">
        <v>0</v>
      </c>
      <c r="AO374" s="890"/>
      <c r="AP374" s="889">
        <v>0</v>
      </c>
      <c r="AQ374" s="890"/>
      <c r="AR374" s="889">
        <v>0</v>
      </c>
      <c r="AS374" s="890"/>
      <c r="AT374" s="289">
        <f t="shared" si="305"/>
        <v>0</v>
      </c>
      <c r="AU374" s="893">
        <v>0</v>
      </c>
      <c r="AV374" s="894"/>
      <c r="AW374" s="893">
        <v>0</v>
      </c>
      <c r="AX374" s="894"/>
      <c r="AY374" s="893">
        <v>0</v>
      </c>
      <c r="AZ374" s="894"/>
      <c r="BA374" s="292">
        <f t="shared" si="297"/>
        <v>0</v>
      </c>
      <c r="BB374" s="898">
        <v>0</v>
      </c>
      <c r="BC374" s="899"/>
      <c r="BD374" s="898">
        <v>0</v>
      </c>
      <c r="BE374" s="899"/>
      <c r="BF374" s="898">
        <v>0</v>
      </c>
      <c r="BG374" s="899"/>
      <c r="BH374" s="295">
        <f t="shared" si="298"/>
        <v>0</v>
      </c>
      <c r="BI374" s="296">
        <f t="shared" si="299"/>
        <v>0</v>
      </c>
      <c r="BJ374" s="296">
        <f t="shared" si="300"/>
        <v>0</v>
      </c>
      <c r="BK374" s="296">
        <f t="shared" si="301"/>
        <v>0</v>
      </c>
      <c r="BL374" s="297">
        <f t="shared" si="302"/>
        <v>0</v>
      </c>
      <c r="BM374" s="132"/>
    </row>
    <row r="375" spans="1:65" ht="15" customHeight="1">
      <c r="C375" s="591" t="s">
        <v>337</v>
      </c>
      <c r="D375" s="564"/>
      <c r="E375" s="602"/>
      <c r="F375" s="602"/>
      <c r="G375" s="602"/>
      <c r="H375" s="602"/>
      <c r="I375" s="602"/>
      <c r="J375" s="602"/>
      <c r="K375" s="602"/>
      <c r="L375" s="602"/>
      <c r="M375" s="602"/>
      <c r="N375" s="602"/>
      <c r="O375" s="602"/>
      <c r="P375" s="602"/>
      <c r="Q375" s="602"/>
      <c r="R375" s="645"/>
      <c r="S375" s="589">
        <v>0</v>
      </c>
      <c r="T375" s="590"/>
      <c r="U375" s="589">
        <v>0</v>
      </c>
      <c r="V375" s="590"/>
      <c r="W375" s="589">
        <v>0</v>
      </c>
      <c r="X375" s="590"/>
      <c r="Y375" s="116">
        <f t="shared" si="303"/>
        <v>0</v>
      </c>
      <c r="Z375" s="789">
        <v>0</v>
      </c>
      <c r="AA375" s="790"/>
      <c r="AB375" s="789">
        <v>0</v>
      </c>
      <c r="AC375" s="790"/>
      <c r="AD375" s="789">
        <v>0</v>
      </c>
      <c r="AE375" s="790"/>
      <c r="AF375" s="277">
        <f t="shared" si="304"/>
        <v>0</v>
      </c>
      <c r="AG375" s="779">
        <v>0</v>
      </c>
      <c r="AH375" s="780"/>
      <c r="AI375" s="779">
        <v>0</v>
      </c>
      <c r="AJ375" s="780"/>
      <c r="AK375" s="779">
        <v>0</v>
      </c>
      <c r="AL375" s="780"/>
      <c r="AM375" s="280">
        <f t="shared" si="296"/>
        <v>0</v>
      </c>
      <c r="AN375" s="889">
        <v>0</v>
      </c>
      <c r="AO375" s="890"/>
      <c r="AP375" s="889">
        <v>0</v>
      </c>
      <c r="AQ375" s="890"/>
      <c r="AR375" s="889">
        <v>0</v>
      </c>
      <c r="AS375" s="890"/>
      <c r="AT375" s="289">
        <f t="shared" si="305"/>
        <v>0</v>
      </c>
      <c r="AU375" s="893">
        <v>0</v>
      </c>
      <c r="AV375" s="894"/>
      <c r="AW375" s="893">
        <v>0</v>
      </c>
      <c r="AX375" s="894"/>
      <c r="AY375" s="893">
        <v>0</v>
      </c>
      <c r="AZ375" s="894"/>
      <c r="BA375" s="292">
        <f t="shared" si="297"/>
        <v>0</v>
      </c>
      <c r="BB375" s="898">
        <v>0</v>
      </c>
      <c r="BC375" s="899"/>
      <c r="BD375" s="898">
        <v>0</v>
      </c>
      <c r="BE375" s="899"/>
      <c r="BF375" s="898">
        <v>0</v>
      </c>
      <c r="BG375" s="899"/>
      <c r="BH375" s="295">
        <f t="shared" si="298"/>
        <v>0</v>
      </c>
      <c r="BI375" s="296">
        <f t="shared" si="299"/>
        <v>0</v>
      </c>
      <c r="BJ375" s="296">
        <f t="shared" si="300"/>
        <v>0</v>
      </c>
      <c r="BK375" s="296">
        <f t="shared" si="301"/>
        <v>0</v>
      </c>
      <c r="BL375" s="297">
        <f t="shared" si="302"/>
        <v>0</v>
      </c>
      <c r="BM375" s="132"/>
    </row>
    <row r="376" spans="1:65" s="132" customFormat="1" ht="16.5" customHeight="1">
      <c r="A376" s="167"/>
      <c r="B376" s="167"/>
      <c r="C376" s="566" t="s">
        <v>294</v>
      </c>
      <c r="D376" s="567"/>
      <c r="E376" s="567"/>
      <c r="F376" s="567"/>
      <c r="G376" s="567"/>
      <c r="H376" s="567"/>
      <c r="I376" s="567"/>
      <c r="J376" s="567"/>
      <c r="K376" s="567"/>
      <c r="L376" s="567"/>
      <c r="M376" s="567"/>
      <c r="N376" s="567"/>
      <c r="O376" s="567"/>
      <c r="P376" s="567"/>
      <c r="Q376" s="567"/>
      <c r="R376" s="568"/>
      <c r="S376" s="891">
        <f>SUM(S371:S375)</f>
        <v>0</v>
      </c>
      <c r="T376" s="892"/>
      <c r="U376" s="891">
        <f>SUM(U371:U375)</f>
        <v>0</v>
      </c>
      <c r="V376" s="892"/>
      <c r="W376" s="891">
        <f>SUM(W371:W375)</f>
        <v>0</v>
      </c>
      <c r="X376" s="892"/>
      <c r="Y376" s="473">
        <f>SUM(S376:X376)</f>
        <v>0</v>
      </c>
      <c r="Z376" s="891">
        <f>SUM(Z371:Z375)</f>
        <v>0</v>
      </c>
      <c r="AA376" s="892"/>
      <c r="AB376" s="891">
        <f>SUM(AB371:AB375)</f>
        <v>0</v>
      </c>
      <c r="AC376" s="892"/>
      <c r="AD376" s="891">
        <f>SUM(AD371:AD375)</f>
        <v>0</v>
      </c>
      <c r="AE376" s="892"/>
      <c r="AF376" s="473">
        <f>SUM(Z376:AE376)</f>
        <v>0</v>
      </c>
      <c r="AG376" s="891">
        <f>SUM(AG371:AG375)</f>
        <v>0</v>
      </c>
      <c r="AH376" s="892"/>
      <c r="AI376" s="891">
        <f>SUM(AI371:AI375)</f>
        <v>0</v>
      </c>
      <c r="AJ376" s="892"/>
      <c r="AK376" s="891">
        <f>SUM(AK371:AK375)</f>
        <v>0</v>
      </c>
      <c r="AL376" s="892"/>
      <c r="AM376" s="473">
        <f>SUM(AG376:AL376)</f>
        <v>0</v>
      </c>
      <c r="AN376" s="891">
        <f>SUM(AN371:AN375)</f>
        <v>0</v>
      </c>
      <c r="AO376" s="892"/>
      <c r="AP376" s="891">
        <f>SUM(AP371:AP375)</f>
        <v>0</v>
      </c>
      <c r="AQ376" s="892"/>
      <c r="AR376" s="891">
        <f>SUM(AR371:AR375)</f>
        <v>0</v>
      </c>
      <c r="AS376" s="892"/>
      <c r="AT376" s="473">
        <f>SUM(AN376:AS376)</f>
        <v>0</v>
      </c>
      <c r="AU376" s="891">
        <f>SUM(AU371:AU375)</f>
        <v>0</v>
      </c>
      <c r="AV376" s="892"/>
      <c r="AW376" s="891">
        <f>SUM(AW371:AW375)</f>
        <v>0</v>
      </c>
      <c r="AX376" s="892"/>
      <c r="AY376" s="891">
        <f>SUM(AY371:AY375)</f>
        <v>0</v>
      </c>
      <c r="AZ376" s="892"/>
      <c r="BA376" s="473">
        <f>SUM(AU376:AZ376)</f>
        <v>0</v>
      </c>
      <c r="BB376" s="891">
        <f>SUM(BB371:BB375)</f>
        <v>0</v>
      </c>
      <c r="BC376" s="892"/>
      <c r="BD376" s="891">
        <f>SUM(BD371:BD375)</f>
        <v>0</v>
      </c>
      <c r="BE376" s="892"/>
      <c r="BF376" s="891">
        <f>SUM(BF371:BF375)</f>
        <v>0</v>
      </c>
      <c r="BG376" s="892"/>
      <c r="BH376" s="473">
        <f>SUM(BB376:BG376)</f>
        <v>0</v>
      </c>
      <c r="BI376" s="345">
        <f>SUM(BI371:BI375)</f>
        <v>0</v>
      </c>
      <c r="BJ376" s="345">
        <f>SUM(BJ371:BJ375)</f>
        <v>0</v>
      </c>
      <c r="BK376" s="345">
        <f>SUM(BK371:BK375)</f>
        <v>0</v>
      </c>
      <c r="BL376" s="345">
        <f t="shared" ref="BL376" si="306">SUM(BI376:BK376)</f>
        <v>0</v>
      </c>
    </row>
    <row r="377" spans="1:65" ht="15" customHeight="1">
      <c r="C377" s="847"/>
      <c r="D377" s="576"/>
      <c r="E377" s="576"/>
      <c r="F377" s="576"/>
      <c r="G377" s="576"/>
      <c r="H377" s="576"/>
      <c r="I377" s="576"/>
      <c r="J377" s="576"/>
      <c r="K377" s="576"/>
      <c r="L377" s="576"/>
      <c r="M377" s="576"/>
      <c r="N377" s="576"/>
      <c r="O377" s="576"/>
      <c r="P377" s="576"/>
      <c r="Q377" s="576"/>
      <c r="R377" s="577"/>
      <c r="S377" s="775"/>
      <c r="T377" s="776"/>
      <c r="U377" s="775"/>
      <c r="V377" s="776"/>
      <c r="W377" s="775"/>
      <c r="X377" s="776"/>
      <c r="Y377" s="124"/>
      <c r="Z377" s="775"/>
      <c r="AA377" s="776"/>
      <c r="AB377" s="775"/>
      <c r="AC377" s="776"/>
      <c r="AD377" s="775"/>
      <c r="AE377" s="776"/>
      <c r="AF377" s="124"/>
      <c r="AG377" s="775"/>
      <c r="AH377" s="776"/>
      <c r="AI377" s="775"/>
      <c r="AJ377" s="776"/>
      <c r="AK377" s="775"/>
      <c r="AL377" s="776"/>
      <c r="AM377" s="124"/>
      <c r="AN377" s="775"/>
      <c r="AO377" s="776"/>
      <c r="AP377" s="775"/>
      <c r="AQ377" s="776"/>
      <c r="AR377" s="775"/>
      <c r="AS377" s="776"/>
      <c r="AT377" s="124"/>
      <c r="AU377" s="775"/>
      <c r="AV377" s="776"/>
      <c r="AW377" s="775"/>
      <c r="AX377" s="776"/>
      <c r="AY377" s="775"/>
      <c r="AZ377" s="776"/>
      <c r="BA377" s="124"/>
      <c r="BB377" s="775"/>
      <c r="BC377" s="776"/>
      <c r="BD377" s="775"/>
      <c r="BE377" s="776"/>
      <c r="BF377" s="775"/>
      <c r="BG377" s="776"/>
      <c r="BH377" s="124"/>
      <c r="BI377" s="347"/>
      <c r="BJ377" s="347"/>
      <c r="BK377" s="347"/>
      <c r="BL377" s="347"/>
      <c r="BM377" s="132"/>
    </row>
    <row r="378" spans="1:65" ht="15" customHeight="1">
      <c r="C378" s="850" t="s">
        <v>272</v>
      </c>
      <c r="D378" s="576"/>
      <c r="E378" s="576"/>
      <c r="F378" s="576"/>
      <c r="G378" s="576"/>
      <c r="H378" s="576"/>
      <c r="I378" s="576"/>
      <c r="J378" s="576"/>
      <c r="K378" s="576"/>
      <c r="L378" s="576"/>
      <c r="M378" s="576"/>
      <c r="N378" s="576"/>
      <c r="O378" s="576"/>
      <c r="P378" s="576"/>
      <c r="Q378" s="576"/>
      <c r="R378" s="577"/>
      <c r="S378" s="904">
        <f>S376+S369+S357+S62</f>
        <v>0</v>
      </c>
      <c r="T378" s="905"/>
      <c r="U378" s="904">
        <f>U376+U369+U357+U62</f>
        <v>0</v>
      </c>
      <c r="V378" s="905"/>
      <c r="W378" s="904">
        <f>W376+W369+W357+W62</f>
        <v>0</v>
      </c>
      <c r="X378" s="905"/>
      <c r="Y378" s="474">
        <f>SUM(S378:X378)</f>
        <v>0</v>
      </c>
      <c r="Z378" s="904">
        <f>Z376+Z369+Z357+Z62</f>
        <v>0</v>
      </c>
      <c r="AA378" s="905"/>
      <c r="AB378" s="904">
        <f>AB376+AB369+AB357+AB62</f>
        <v>0</v>
      </c>
      <c r="AC378" s="905"/>
      <c r="AD378" s="904">
        <f>AD376+AD369+AD357+AD62</f>
        <v>0</v>
      </c>
      <c r="AE378" s="905"/>
      <c r="AF378" s="474">
        <f>SUM(Z378:AE378)</f>
        <v>0</v>
      </c>
      <c r="AG378" s="904">
        <f>AG376+AG369+AG357+AG62</f>
        <v>0</v>
      </c>
      <c r="AH378" s="905"/>
      <c r="AI378" s="904">
        <f>AI376+AI369+AI357+AI62</f>
        <v>0</v>
      </c>
      <c r="AJ378" s="905"/>
      <c r="AK378" s="904">
        <f>AK376+AK369+AK357+AK62</f>
        <v>0</v>
      </c>
      <c r="AL378" s="905"/>
      <c r="AM378" s="474">
        <f>SUM(AG378:AL378)</f>
        <v>0</v>
      </c>
      <c r="AN378" s="904">
        <f>AN376+AN369+AN357+AN62</f>
        <v>0</v>
      </c>
      <c r="AO378" s="905"/>
      <c r="AP378" s="904">
        <f>AP376+AP369+AP357+AP62</f>
        <v>0</v>
      </c>
      <c r="AQ378" s="905"/>
      <c r="AR378" s="904">
        <f>AR376+AR369+AR357+AR62</f>
        <v>0</v>
      </c>
      <c r="AS378" s="905"/>
      <c r="AT378" s="474">
        <f>SUM(AN378:AS378)</f>
        <v>0</v>
      </c>
      <c r="AU378" s="904">
        <f>AU376+AU369+AU357+AU62</f>
        <v>0</v>
      </c>
      <c r="AV378" s="905"/>
      <c r="AW378" s="904">
        <f>AW376+AW369+AW357+AW62</f>
        <v>0</v>
      </c>
      <c r="AX378" s="905"/>
      <c r="AY378" s="904">
        <f>AY376+AY369+AY357+AY62</f>
        <v>0</v>
      </c>
      <c r="AZ378" s="905"/>
      <c r="BA378" s="474">
        <f>SUM(AU378:AZ378)</f>
        <v>0</v>
      </c>
      <c r="BB378" s="904">
        <f>BB376+BB369+BB357+BB62</f>
        <v>0</v>
      </c>
      <c r="BC378" s="905"/>
      <c r="BD378" s="904">
        <f>BD376+BD369+BD357+BD62</f>
        <v>0</v>
      </c>
      <c r="BE378" s="905"/>
      <c r="BF378" s="904">
        <f>BF376+BF369+BF357+BF62</f>
        <v>0</v>
      </c>
      <c r="BG378" s="905"/>
      <c r="BH378" s="474">
        <f>SUM(BB378:BG378)</f>
        <v>0</v>
      </c>
      <c r="BI378" s="348">
        <f>S378+Z378+AG378+AN378+AU378+BB378</f>
        <v>0</v>
      </c>
      <c r="BJ378" s="348">
        <f>U378+AB378+AI378+AP378+AW378+BD378</f>
        <v>0</v>
      </c>
      <c r="BK378" s="348">
        <f>W378+AD378+AK378+AR378+AY378+BF378</f>
        <v>0</v>
      </c>
      <c r="BL378" s="349">
        <f>SUM(BI378:BK378)</f>
        <v>0</v>
      </c>
      <c r="BM378" s="132"/>
    </row>
    <row r="379" spans="1:65" ht="15" customHeight="1">
      <c r="C379" s="849"/>
      <c r="D379" s="576"/>
      <c r="E379" s="576"/>
      <c r="F379" s="576"/>
      <c r="G379" s="576"/>
      <c r="H379" s="576"/>
      <c r="I379" s="576"/>
      <c r="J379" s="576"/>
      <c r="K379" s="576"/>
      <c r="L379" s="576"/>
      <c r="M379" s="576"/>
      <c r="N379" s="576"/>
      <c r="O379" s="576"/>
      <c r="P379" s="576"/>
      <c r="Q379" s="576"/>
      <c r="R379" s="577"/>
      <c r="S379" s="798"/>
      <c r="T379" s="799"/>
      <c r="U379" s="796"/>
      <c r="V379" s="797"/>
      <c r="W379" s="796"/>
      <c r="X379" s="797"/>
      <c r="Y379" s="129"/>
      <c r="Z379" s="775"/>
      <c r="AA379" s="776"/>
      <c r="AB379" s="775"/>
      <c r="AC379" s="776"/>
      <c r="AD379" s="775"/>
      <c r="AE379" s="776"/>
      <c r="AF379" s="124"/>
      <c r="AG379" s="775"/>
      <c r="AH379" s="776"/>
      <c r="AI379" s="775"/>
      <c r="AJ379" s="776"/>
      <c r="AK379" s="775"/>
      <c r="AL379" s="776"/>
      <c r="AM379" s="124"/>
      <c r="AN379" s="775"/>
      <c r="AO379" s="776"/>
      <c r="AP379" s="775"/>
      <c r="AQ379" s="776"/>
      <c r="AR379" s="775"/>
      <c r="AS379" s="776"/>
      <c r="AT379" s="124"/>
      <c r="AU379" s="775"/>
      <c r="AV379" s="776"/>
      <c r="AW379" s="775"/>
      <c r="AX379" s="776"/>
      <c r="AY379" s="775"/>
      <c r="AZ379" s="776"/>
      <c r="BA379" s="124"/>
      <c r="BB379" s="775"/>
      <c r="BC379" s="776"/>
      <c r="BD379" s="775"/>
      <c r="BE379" s="776"/>
      <c r="BF379" s="775"/>
      <c r="BG379" s="776"/>
      <c r="BH379" s="124"/>
      <c r="BI379" s="350"/>
      <c r="BJ379" s="350"/>
      <c r="BK379" s="350"/>
      <c r="BL379" s="347"/>
      <c r="BM379" s="132"/>
    </row>
    <row r="380" spans="1:65" s="132" customFormat="1" ht="15" customHeight="1">
      <c r="A380" s="167"/>
      <c r="B380" s="167"/>
      <c r="C380" s="928" t="str">
        <f>CONCATENATE("B. ", S8, " Facilities and Administration (F&amp;A)")</f>
        <v>B. Dept #1 Request Budget  Facilities and Administration (F&amp;A)</v>
      </c>
      <c r="D380" s="929"/>
      <c r="E380" s="929"/>
      <c r="F380" s="929"/>
      <c r="G380" s="929"/>
      <c r="H380" s="929"/>
      <c r="I380" s="679" t="s">
        <v>165</v>
      </c>
      <c r="J380" s="679"/>
      <c r="K380" s="679"/>
      <c r="L380" s="679"/>
      <c r="M380" s="679"/>
      <c r="N380" s="679"/>
      <c r="O380" s="628"/>
      <c r="P380" s="628"/>
      <c r="Q380" s="628"/>
      <c r="R380" s="475">
        <f>VLOOKUP(I380,F_A,2,0)</f>
        <v>0.505</v>
      </c>
      <c r="S380" s="904">
        <f>S378*$R380</f>
        <v>0</v>
      </c>
      <c r="T380" s="905"/>
      <c r="U380" s="904">
        <f>U378*$R380</f>
        <v>0</v>
      </c>
      <c r="V380" s="905"/>
      <c r="W380" s="904">
        <f>W378*$R380</f>
        <v>0</v>
      </c>
      <c r="X380" s="905"/>
      <c r="Y380" s="474">
        <f>SUM(S380:X380)</f>
        <v>0</v>
      </c>
      <c r="Z380" s="769"/>
      <c r="AA380" s="840"/>
      <c r="AB380" s="769"/>
      <c r="AC380" s="840"/>
      <c r="AD380" s="769"/>
      <c r="AE380" s="840"/>
      <c r="AF380" s="351"/>
      <c r="AG380" s="769"/>
      <c r="AH380" s="840"/>
      <c r="AI380" s="769"/>
      <c r="AJ380" s="840"/>
      <c r="AK380" s="769"/>
      <c r="AL380" s="840"/>
      <c r="AM380" s="351"/>
      <c r="AN380" s="769"/>
      <c r="AO380" s="840"/>
      <c r="AP380" s="769"/>
      <c r="AQ380" s="840"/>
      <c r="AR380" s="769"/>
      <c r="AS380" s="840"/>
      <c r="AT380" s="351"/>
      <c r="AU380" s="769"/>
      <c r="AV380" s="840"/>
      <c r="AW380" s="769"/>
      <c r="AX380" s="840"/>
      <c r="AY380" s="769"/>
      <c r="AZ380" s="840"/>
      <c r="BA380" s="351"/>
      <c r="BB380" s="769"/>
      <c r="BC380" s="840"/>
      <c r="BD380" s="769"/>
      <c r="BE380" s="840"/>
      <c r="BF380" s="769"/>
      <c r="BG380" s="840"/>
      <c r="BH380" s="351"/>
      <c r="BI380" s="348">
        <f>S380+Z380+AG380+AN380+AU380+BB380</f>
        <v>0</v>
      </c>
      <c r="BJ380" s="348">
        <f>U380+AB380+AI380+AP380+AW380+BD380</f>
        <v>0</v>
      </c>
      <c r="BK380" s="348">
        <f>W380+AD380+AK380+AR380+AY380+BF380</f>
        <v>0</v>
      </c>
      <c r="BL380" s="348">
        <f>SUM(BI380:BK380)</f>
        <v>0</v>
      </c>
    </row>
    <row r="381" spans="1:65" s="250" customFormat="1" ht="15" customHeight="1">
      <c r="A381" s="352"/>
      <c r="B381" s="352"/>
      <c r="C381" s="353"/>
      <c r="D381" s="354"/>
      <c r="E381" s="354"/>
      <c r="F381" s="354"/>
      <c r="G381" s="354"/>
      <c r="H381" s="354"/>
      <c r="I381" s="355"/>
      <c r="J381" s="355"/>
      <c r="K381" s="355"/>
      <c r="L381" s="355"/>
      <c r="M381" s="355"/>
      <c r="N381" s="355"/>
      <c r="O381" s="356"/>
      <c r="P381" s="356"/>
      <c r="Q381" s="356"/>
      <c r="R381" s="39"/>
      <c r="S381" s="357"/>
      <c r="T381" s="358"/>
      <c r="U381" s="357"/>
      <c r="V381" s="358"/>
      <c r="W381" s="357"/>
      <c r="X381" s="358"/>
      <c r="Y381" s="359"/>
      <c r="Z381" s="357"/>
      <c r="AA381" s="358"/>
      <c r="AB381" s="357"/>
      <c r="AC381" s="358"/>
      <c r="AD381" s="357"/>
      <c r="AE381" s="358"/>
      <c r="AF381" s="359"/>
      <c r="AG381" s="357"/>
      <c r="AH381" s="358"/>
      <c r="AI381" s="357"/>
      <c r="AJ381" s="358"/>
      <c r="AK381" s="357"/>
      <c r="AL381" s="358"/>
      <c r="AM381" s="359"/>
      <c r="AN381" s="357"/>
      <c r="AO381" s="358"/>
      <c r="AP381" s="357"/>
      <c r="AQ381" s="358"/>
      <c r="AR381" s="357"/>
      <c r="AS381" s="358"/>
      <c r="AT381" s="359"/>
      <c r="AU381" s="357"/>
      <c r="AV381" s="358"/>
      <c r="AW381" s="357"/>
      <c r="AX381" s="358"/>
      <c r="AY381" s="357"/>
      <c r="AZ381" s="358"/>
      <c r="BA381" s="359"/>
      <c r="BB381" s="357"/>
      <c r="BC381" s="358"/>
      <c r="BD381" s="357"/>
      <c r="BE381" s="358"/>
      <c r="BF381" s="357"/>
      <c r="BG381" s="358"/>
      <c r="BH381" s="359"/>
      <c r="BI381" s="350"/>
      <c r="BJ381" s="350"/>
      <c r="BK381" s="350"/>
      <c r="BL381" s="347"/>
      <c r="BM381" s="132"/>
    </row>
    <row r="382" spans="1:65" s="132" customFormat="1" ht="15" customHeight="1">
      <c r="A382" s="167"/>
      <c r="B382" s="167"/>
      <c r="C382" s="928" t="str">
        <f>CONCATENATE("B. ", Z8, " Facilities and Administration (F&amp;A)")</f>
        <v>B. Dept #2 Request Budget Facilities and Administration (F&amp;A)</v>
      </c>
      <c r="D382" s="929"/>
      <c r="E382" s="929"/>
      <c r="F382" s="929"/>
      <c r="G382" s="929"/>
      <c r="H382" s="929"/>
      <c r="I382" s="679" t="s">
        <v>165</v>
      </c>
      <c r="J382" s="679"/>
      <c r="K382" s="679"/>
      <c r="L382" s="679"/>
      <c r="M382" s="679"/>
      <c r="N382" s="679"/>
      <c r="O382" s="680"/>
      <c r="P382" s="680"/>
      <c r="Q382" s="680"/>
      <c r="R382" s="475">
        <f>VLOOKUP(I382,F_A,2,0)</f>
        <v>0.505</v>
      </c>
      <c r="S382" s="769"/>
      <c r="T382" s="770"/>
      <c r="U382" s="769"/>
      <c r="V382" s="770"/>
      <c r="W382" s="769"/>
      <c r="X382" s="770"/>
      <c r="Y382" s="351"/>
      <c r="Z382" s="904">
        <f>Z378*$R382</f>
        <v>0</v>
      </c>
      <c r="AA382" s="919"/>
      <c r="AB382" s="904">
        <f t="shared" ref="AB382" si="307">AB378*$R382</f>
        <v>0</v>
      </c>
      <c r="AC382" s="919"/>
      <c r="AD382" s="904">
        <f t="shared" ref="AD382" si="308">AD378*$R382</f>
        <v>0</v>
      </c>
      <c r="AE382" s="919"/>
      <c r="AF382" s="476">
        <f>SUM(Z382:AE382)</f>
        <v>0</v>
      </c>
      <c r="AG382" s="769"/>
      <c r="AH382" s="840"/>
      <c r="AI382" s="769"/>
      <c r="AJ382" s="840"/>
      <c r="AK382" s="769"/>
      <c r="AL382" s="840"/>
      <c r="AM382" s="351"/>
      <c r="AN382" s="769"/>
      <c r="AO382" s="840"/>
      <c r="AP382" s="769"/>
      <c r="AQ382" s="840"/>
      <c r="AR382" s="769"/>
      <c r="AS382" s="840"/>
      <c r="AT382" s="351"/>
      <c r="AU382" s="769"/>
      <c r="AV382" s="840"/>
      <c r="AW382" s="769"/>
      <c r="AX382" s="840"/>
      <c r="AY382" s="769"/>
      <c r="AZ382" s="840"/>
      <c r="BA382" s="351"/>
      <c r="BB382" s="769"/>
      <c r="BC382" s="840"/>
      <c r="BD382" s="769"/>
      <c r="BE382" s="840"/>
      <c r="BF382" s="769"/>
      <c r="BG382" s="840"/>
      <c r="BH382" s="351"/>
      <c r="BI382" s="348">
        <f>S382+Z382+AG382+AN382+AU382+BB382</f>
        <v>0</v>
      </c>
      <c r="BJ382" s="348">
        <f>U382+AB382+AI382+AP382+AW382+BD382</f>
        <v>0</v>
      </c>
      <c r="BK382" s="348">
        <f>W382+AD382+AK382+AR382+AY382+BF382</f>
        <v>0</v>
      </c>
      <c r="BL382" s="348">
        <f>SUM(BI382:BK382)</f>
        <v>0</v>
      </c>
    </row>
    <row r="383" spans="1:65" s="250" customFormat="1" ht="15" customHeight="1">
      <c r="A383" s="352"/>
      <c r="B383" s="352"/>
      <c r="C383" s="353"/>
      <c r="D383" s="354"/>
      <c r="E383" s="354"/>
      <c r="F383" s="354"/>
      <c r="G383" s="354"/>
      <c r="H383" s="354"/>
      <c r="I383" s="355"/>
      <c r="J383" s="355"/>
      <c r="K383" s="355"/>
      <c r="L383" s="355"/>
      <c r="M383" s="355"/>
      <c r="N383" s="355"/>
      <c r="O383" s="356"/>
      <c r="P383" s="356"/>
      <c r="Q383" s="356"/>
      <c r="R383" s="39"/>
      <c r="S383" s="357"/>
      <c r="T383" s="358"/>
      <c r="U383" s="357"/>
      <c r="V383" s="358"/>
      <c r="W383" s="357"/>
      <c r="X383" s="358"/>
      <c r="Y383" s="359"/>
      <c r="Z383" s="357"/>
      <c r="AA383" s="358"/>
      <c r="AB383" s="357"/>
      <c r="AC383" s="358"/>
      <c r="AD383" s="357"/>
      <c r="AE383" s="358"/>
      <c r="AF383" s="359"/>
      <c r="AG383" s="357"/>
      <c r="AH383" s="358"/>
      <c r="AI383" s="357"/>
      <c r="AJ383" s="358"/>
      <c r="AK383" s="357"/>
      <c r="AL383" s="358"/>
      <c r="AM383" s="359"/>
      <c r="AN383" s="357"/>
      <c r="AO383" s="358"/>
      <c r="AP383" s="357"/>
      <c r="AQ383" s="358"/>
      <c r="AR383" s="357"/>
      <c r="AS383" s="358"/>
      <c r="AT383" s="359"/>
      <c r="AU383" s="357"/>
      <c r="AV383" s="358"/>
      <c r="AW383" s="357"/>
      <c r="AX383" s="358"/>
      <c r="AY383" s="357"/>
      <c r="AZ383" s="358"/>
      <c r="BA383" s="359"/>
      <c r="BB383" s="357"/>
      <c r="BC383" s="358"/>
      <c r="BD383" s="357"/>
      <c r="BE383" s="358"/>
      <c r="BF383" s="357"/>
      <c r="BG383" s="358"/>
      <c r="BH383" s="359"/>
      <c r="BI383" s="350"/>
      <c r="BJ383" s="350"/>
      <c r="BK383" s="350"/>
      <c r="BL383" s="347"/>
      <c r="BM383" s="132"/>
    </row>
    <row r="384" spans="1:65" s="132" customFormat="1" ht="15" customHeight="1">
      <c r="A384" s="167"/>
      <c r="B384" s="167"/>
      <c r="C384" s="928" t="str">
        <f>CONCATENATE("B. ", AG8, " Facilities and Administration (F&amp;A)")</f>
        <v>B. Dept #3 Request Budget Facilities and Administration (F&amp;A)</v>
      </c>
      <c r="D384" s="929"/>
      <c r="E384" s="929"/>
      <c r="F384" s="929"/>
      <c r="G384" s="929"/>
      <c r="H384" s="929"/>
      <c r="I384" s="679" t="s">
        <v>165</v>
      </c>
      <c r="J384" s="679"/>
      <c r="K384" s="679"/>
      <c r="L384" s="679"/>
      <c r="M384" s="679"/>
      <c r="N384" s="679"/>
      <c r="O384" s="680"/>
      <c r="P384" s="680"/>
      <c r="Q384" s="680"/>
      <c r="R384" s="475">
        <f>VLOOKUP(I384,F_A,2,0)</f>
        <v>0.505</v>
      </c>
      <c r="S384" s="769"/>
      <c r="T384" s="770"/>
      <c r="U384" s="769"/>
      <c r="V384" s="770"/>
      <c r="W384" s="769"/>
      <c r="X384" s="770"/>
      <c r="Y384" s="351"/>
      <c r="Z384" s="769"/>
      <c r="AA384" s="770"/>
      <c r="AB384" s="769"/>
      <c r="AC384" s="770"/>
      <c r="AD384" s="769"/>
      <c r="AE384" s="770"/>
      <c r="AF384" s="351"/>
      <c r="AG384" s="904">
        <f>AG378*$R384</f>
        <v>0</v>
      </c>
      <c r="AH384" s="919"/>
      <c r="AI384" s="904">
        <f t="shared" ref="AI384" si="309">AI378*$R384</f>
        <v>0</v>
      </c>
      <c r="AJ384" s="919"/>
      <c r="AK384" s="904">
        <f t="shared" ref="AK384" si="310">AK378*$R384</f>
        <v>0</v>
      </c>
      <c r="AL384" s="919"/>
      <c r="AM384" s="474">
        <f>SUM(AG384:AL384)</f>
        <v>0</v>
      </c>
      <c r="AN384" s="769"/>
      <c r="AO384" s="840"/>
      <c r="AP384" s="769"/>
      <c r="AQ384" s="840"/>
      <c r="AR384" s="769"/>
      <c r="AS384" s="840"/>
      <c r="AT384" s="351"/>
      <c r="AU384" s="769"/>
      <c r="AV384" s="840"/>
      <c r="AW384" s="769"/>
      <c r="AX384" s="840"/>
      <c r="AY384" s="769"/>
      <c r="AZ384" s="840"/>
      <c r="BA384" s="351"/>
      <c r="BB384" s="769"/>
      <c r="BC384" s="840"/>
      <c r="BD384" s="769"/>
      <c r="BE384" s="840"/>
      <c r="BF384" s="769"/>
      <c r="BG384" s="840"/>
      <c r="BH384" s="351"/>
      <c r="BI384" s="348">
        <f>S384+Z384+AG384+AN384+AU384+BB384</f>
        <v>0</v>
      </c>
      <c r="BJ384" s="348">
        <f>U384+AB384+AI384+AP384+AW384+BD384</f>
        <v>0</v>
      </c>
      <c r="BK384" s="348">
        <f>W384+AD384+AK384+AR384+AY384+BF384</f>
        <v>0</v>
      </c>
      <c r="BL384" s="348">
        <f>SUM(BI384:BK384)</f>
        <v>0</v>
      </c>
    </row>
    <row r="385" spans="1:65" s="250" customFormat="1" ht="15" customHeight="1">
      <c r="A385" s="352"/>
      <c r="B385" s="352"/>
      <c r="C385" s="353"/>
      <c r="D385" s="354"/>
      <c r="E385" s="354"/>
      <c r="F385" s="354"/>
      <c r="G385" s="354"/>
      <c r="H385" s="354"/>
      <c r="I385" s="355"/>
      <c r="J385" s="355"/>
      <c r="K385" s="355"/>
      <c r="L385" s="355"/>
      <c r="M385" s="355"/>
      <c r="N385" s="355"/>
      <c r="O385" s="356"/>
      <c r="P385" s="356"/>
      <c r="Q385" s="356"/>
      <c r="R385" s="39"/>
      <c r="S385" s="357"/>
      <c r="T385" s="358"/>
      <c r="U385" s="357"/>
      <c r="V385" s="358"/>
      <c r="W385" s="357"/>
      <c r="X385" s="358"/>
      <c r="Y385" s="359"/>
      <c r="Z385" s="357"/>
      <c r="AA385" s="358"/>
      <c r="AB385" s="357"/>
      <c r="AC385" s="358"/>
      <c r="AD385" s="357"/>
      <c r="AE385" s="358"/>
      <c r="AF385" s="359"/>
      <c r="AG385" s="357"/>
      <c r="AH385" s="358"/>
      <c r="AI385" s="357"/>
      <c r="AJ385" s="358"/>
      <c r="AK385" s="357"/>
      <c r="AL385" s="358"/>
      <c r="AM385" s="359"/>
      <c r="AN385" s="357"/>
      <c r="AO385" s="358"/>
      <c r="AP385" s="357"/>
      <c r="AQ385" s="358"/>
      <c r="AR385" s="357"/>
      <c r="AS385" s="358"/>
      <c r="AT385" s="359"/>
      <c r="AU385" s="357"/>
      <c r="AV385" s="358"/>
      <c r="AW385" s="357"/>
      <c r="AX385" s="358"/>
      <c r="AY385" s="357"/>
      <c r="AZ385" s="358"/>
      <c r="BA385" s="359"/>
      <c r="BB385" s="357"/>
      <c r="BC385" s="358"/>
      <c r="BD385" s="357"/>
      <c r="BE385" s="358"/>
      <c r="BF385" s="357"/>
      <c r="BG385" s="358"/>
      <c r="BH385" s="359"/>
      <c r="BI385" s="350"/>
      <c r="BJ385" s="350"/>
      <c r="BK385" s="350"/>
      <c r="BL385" s="347"/>
      <c r="BM385" s="132"/>
    </row>
    <row r="386" spans="1:65" s="132" customFormat="1" ht="15" customHeight="1">
      <c r="A386" s="167"/>
      <c r="B386" s="167"/>
      <c r="C386" s="928" t="str">
        <f>CONCATENATE("B. ", AN8, " Facilities and Administration (F&amp;A)")</f>
        <v>B. Dept #1 Match Budget Facilities and Administration (F&amp;A)</v>
      </c>
      <c r="D386" s="929"/>
      <c r="E386" s="929"/>
      <c r="F386" s="929"/>
      <c r="G386" s="929"/>
      <c r="H386" s="929"/>
      <c r="I386" s="679" t="s">
        <v>165</v>
      </c>
      <c r="J386" s="679"/>
      <c r="K386" s="679"/>
      <c r="L386" s="679"/>
      <c r="M386" s="679"/>
      <c r="N386" s="679"/>
      <c r="O386" s="680"/>
      <c r="P386" s="680"/>
      <c r="Q386" s="680"/>
      <c r="R386" s="475">
        <f>VLOOKUP(I386,F_A,2,0)</f>
        <v>0.505</v>
      </c>
      <c r="S386" s="769"/>
      <c r="T386" s="770"/>
      <c r="U386" s="769"/>
      <c r="V386" s="770"/>
      <c r="W386" s="769"/>
      <c r="X386" s="770"/>
      <c r="Y386" s="351"/>
      <c r="Z386" s="769"/>
      <c r="AA386" s="770"/>
      <c r="AB386" s="769"/>
      <c r="AC386" s="770"/>
      <c r="AD386" s="769"/>
      <c r="AE386" s="770"/>
      <c r="AF386" s="351"/>
      <c r="AG386" s="769"/>
      <c r="AH386" s="770"/>
      <c r="AI386" s="769"/>
      <c r="AJ386" s="770"/>
      <c r="AK386" s="769"/>
      <c r="AL386" s="770"/>
      <c r="AM386" s="351"/>
      <c r="AN386" s="904">
        <f>AN378*$R386</f>
        <v>0</v>
      </c>
      <c r="AO386" s="919"/>
      <c r="AP386" s="904">
        <f>AP378*$R386</f>
        <v>0</v>
      </c>
      <c r="AQ386" s="919"/>
      <c r="AR386" s="904">
        <f>AR378*$R386</f>
        <v>0</v>
      </c>
      <c r="AS386" s="919"/>
      <c r="AT386" s="474">
        <f>SUM(AN386:AS386)</f>
        <v>0</v>
      </c>
      <c r="AU386" s="769"/>
      <c r="AV386" s="840"/>
      <c r="AW386" s="769"/>
      <c r="AX386" s="840"/>
      <c r="AY386" s="769"/>
      <c r="AZ386" s="840"/>
      <c r="BA386" s="351"/>
      <c r="BB386" s="769"/>
      <c r="BC386" s="840"/>
      <c r="BD386" s="769"/>
      <c r="BE386" s="840"/>
      <c r="BF386" s="769"/>
      <c r="BG386" s="840"/>
      <c r="BH386" s="351"/>
      <c r="BI386" s="348">
        <f>S386+Z386+AG386+AN386+AU386+BB386</f>
        <v>0</v>
      </c>
      <c r="BJ386" s="348">
        <f>U386+AB386+AI386+AP386+AW386+BD386</f>
        <v>0</v>
      </c>
      <c r="BK386" s="348">
        <f>W386+AD386+AK386+AR386+AY386+BF386</f>
        <v>0</v>
      </c>
      <c r="BL386" s="348">
        <f>SUM(BI386:BK386)</f>
        <v>0</v>
      </c>
    </row>
    <row r="387" spans="1:65" s="374" customFormat="1" ht="15" customHeight="1">
      <c r="A387" s="364"/>
      <c r="B387" s="364"/>
      <c r="C387" s="365"/>
      <c r="D387" s="366"/>
      <c r="E387" s="366"/>
      <c r="F387" s="366"/>
      <c r="G387" s="366"/>
      <c r="H387" s="366"/>
      <c r="I387" s="367"/>
      <c r="J387" s="367"/>
      <c r="K387" s="367"/>
      <c r="L387" s="367"/>
      <c r="M387" s="367"/>
      <c r="N387" s="367"/>
      <c r="O387" s="368"/>
      <c r="P387" s="368"/>
      <c r="Q387" s="368"/>
      <c r="R387" s="41"/>
      <c r="S387" s="369"/>
      <c r="T387" s="370"/>
      <c r="U387" s="369"/>
      <c r="V387" s="370"/>
      <c r="W387" s="369"/>
      <c r="X387" s="370"/>
      <c r="Y387" s="371"/>
      <c r="Z387" s="369"/>
      <c r="AA387" s="370"/>
      <c r="AB387" s="369"/>
      <c r="AC387" s="370"/>
      <c r="AD387" s="369"/>
      <c r="AE387" s="370"/>
      <c r="AF387" s="371"/>
      <c r="AG387" s="369"/>
      <c r="AH387" s="370"/>
      <c r="AI387" s="369"/>
      <c r="AJ387" s="370"/>
      <c r="AK387" s="369"/>
      <c r="AL387" s="370"/>
      <c r="AM387" s="371"/>
      <c r="AN387" s="369"/>
      <c r="AO387" s="370"/>
      <c r="AP387" s="369"/>
      <c r="AQ387" s="370"/>
      <c r="AR387" s="369"/>
      <c r="AS387" s="370"/>
      <c r="AT387" s="371"/>
      <c r="AU387" s="369"/>
      <c r="AV387" s="370"/>
      <c r="AW387" s="369"/>
      <c r="AX387" s="370"/>
      <c r="AY387" s="369"/>
      <c r="AZ387" s="370"/>
      <c r="BA387" s="371"/>
      <c r="BB387" s="369"/>
      <c r="BC387" s="370"/>
      <c r="BD387" s="369"/>
      <c r="BE387" s="370"/>
      <c r="BF387" s="369"/>
      <c r="BG387" s="370"/>
      <c r="BH387" s="371"/>
      <c r="BI387" s="372"/>
      <c r="BJ387" s="372"/>
      <c r="BK387" s="372"/>
      <c r="BL387" s="373"/>
      <c r="BM387" s="132"/>
    </row>
    <row r="388" spans="1:65" s="132" customFormat="1" ht="15" customHeight="1">
      <c r="A388" s="167"/>
      <c r="B388" s="167"/>
      <c r="C388" s="928" t="str">
        <f>CONCATENATE("B. ", AU8, " Facilities and Administration (F&amp;A)")</f>
        <v>B. Dept #2 Match Budget Facilities and Administration (F&amp;A)</v>
      </c>
      <c r="D388" s="929"/>
      <c r="E388" s="929"/>
      <c r="F388" s="929"/>
      <c r="G388" s="929"/>
      <c r="H388" s="929"/>
      <c r="I388" s="679" t="s">
        <v>165</v>
      </c>
      <c r="J388" s="679"/>
      <c r="K388" s="679"/>
      <c r="L388" s="679"/>
      <c r="M388" s="679"/>
      <c r="N388" s="679"/>
      <c r="O388" s="680"/>
      <c r="P388" s="680"/>
      <c r="Q388" s="680"/>
      <c r="R388" s="475">
        <f>VLOOKUP(I388,F_A,2,0)</f>
        <v>0.505</v>
      </c>
      <c r="S388" s="769"/>
      <c r="T388" s="770"/>
      <c r="U388" s="769"/>
      <c r="V388" s="770"/>
      <c r="W388" s="769"/>
      <c r="X388" s="770"/>
      <c r="Y388" s="351"/>
      <c r="Z388" s="769"/>
      <c r="AA388" s="770"/>
      <c r="AB388" s="769"/>
      <c r="AC388" s="770"/>
      <c r="AD388" s="769"/>
      <c r="AE388" s="770"/>
      <c r="AF388" s="351"/>
      <c r="AG388" s="769"/>
      <c r="AH388" s="770"/>
      <c r="AI388" s="769"/>
      <c r="AJ388" s="770"/>
      <c r="AK388" s="769"/>
      <c r="AL388" s="770"/>
      <c r="AM388" s="351"/>
      <c r="AN388" s="769"/>
      <c r="AO388" s="840"/>
      <c r="AP388" s="769"/>
      <c r="AQ388" s="840"/>
      <c r="AR388" s="769"/>
      <c r="AS388" s="840"/>
      <c r="AT388" s="351"/>
      <c r="AU388" s="904">
        <f>AU378*$R388</f>
        <v>0</v>
      </c>
      <c r="AV388" s="919"/>
      <c r="AW388" s="904">
        <f>AW378*$R388</f>
        <v>0</v>
      </c>
      <c r="AX388" s="919"/>
      <c r="AY388" s="904">
        <f>AY378*$R388</f>
        <v>0</v>
      </c>
      <c r="AZ388" s="919"/>
      <c r="BA388" s="474">
        <f>SUM(AU388:AZ388)</f>
        <v>0</v>
      </c>
      <c r="BB388" s="769"/>
      <c r="BC388" s="840"/>
      <c r="BD388" s="769"/>
      <c r="BE388" s="840"/>
      <c r="BF388" s="769"/>
      <c r="BG388" s="840"/>
      <c r="BH388" s="351"/>
      <c r="BI388" s="348">
        <f>S388+Z388+AG388+AN388+AU388+BB388</f>
        <v>0</v>
      </c>
      <c r="BJ388" s="348">
        <f>U388+AB388+AI388+AP388+AW388+BD388</f>
        <v>0</v>
      </c>
      <c r="BK388" s="348">
        <f>W388+AD388+AK388+AR388+AY388+BF388</f>
        <v>0</v>
      </c>
      <c r="BL388" s="348">
        <f>SUM(BI388:BK388)</f>
        <v>0</v>
      </c>
    </row>
    <row r="389" spans="1:65" s="374" customFormat="1" ht="15" customHeight="1">
      <c r="A389" s="364"/>
      <c r="B389" s="364"/>
      <c r="C389" s="365"/>
      <c r="D389" s="366"/>
      <c r="E389" s="366"/>
      <c r="F389" s="366"/>
      <c r="G389" s="366"/>
      <c r="H389" s="366"/>
      <c r="I389" s="367"/>
      <c r="J389" s="367"/>
      <c r="K389" s="367"/>
      <c r="L389" s="367"/>
      <c r="M389" s="367"/>
      <c r="N389" s="367"/>
      <c r="O389" s="368"/>
      <c r="P389" s="368"/>
      <c r="Q389" s="368"/>
      <c r="R389" s="41"/>
      <c r="S389" s="369"/>
      <c r="T389" s="370"/>
      <c r="U389" s="369"/>
      <c r="V389" s="370"/>
      <c r="W389" s="369"/>
      <c r="X389" s="370"/>
      <c r="Y389" s="371"/>
      <c r="Z389" s="369"/>
      <c r="AA389" s="370"/>
      <c r="AB389" s="369"/>
      <c r="AC389" s="370"/>
      <c r="AD389" s="369"/>
      <c r="AE389" s="370"/>
      <c r="AF389" s="371"/>
      <c r="AG389" s="369"/>
      <c r="AH389" s="370"/>
      <c r="AI389" s="369"/>
      <c r="AJ389" s="370"/>
      <c r="AK389" s="369"/>
      <c r="AL389" s="370"/>
      <c r="AM389" s="371"/>
      <c r="AN389" s="369"/>
      <c r="AO389" s="370"/>
      <c r="AP389" s="369"/>
      <c r="AQ389" s="370"/>
      <c r="AR389" s="369"/>
      <c r="AS389" s="370"/>
      <c r="AT389" s="371"/>
      <c r="AU389" s="369"/>
      <c r="AV389" s="370"/>
      <c r="AW389" s="369"/>
      <c r="AX389" s="370"/>
      <c r="AY389" s="369"/>
      <c r="AZ389" s="370"/>
      <c r="BA389" s="371"/>
      <c r="BB389" s="369"/>
      <c r="BC389" s="370"/>
      <c r="BD389" s="369"/>
      <c r="BE389" s="370"/>
      <c r="BF389" s="369"/>
      <c r="BG389" s="370"/>
      <c r="BH389" s="371"/>
      <c r="BI389" s="372"/>
      <c r="BJ389" s="372"/>
      <c r="BK389" s="372"/>
      <c r="BL389" s="373"/>
      <c r="BM389" s="132"/>
    </row>
    <row r="390" spans="1:65" s="132" customFormat="1" ht="15" customHeight="1">
      <c r="A390" s="167"/>
      <c r="B390" s="167"/>
      <c r="C390" s="928" t="str">
        <f>CONCATENATE("B. ", BB8, " Facilities and Administration (F&amp;A)")</f>
        <v>B. Dept #3 Match Budget Facilities and Administration (F&amp;A)</v>
      </c>
      <c r="D390" s="929"/>
      <c r="E390" s="929"/>
      <c r="F390" s="929"/>
      <c r="G390" s="929"/>
      <c r="H390" s="929"/>
      <c r="I390" s="679" t="s">
        <v>165</v>
      </c>
      <c r="J390" s="679"/>
      <c r="K390" s="679"/>
      <c r="L390" s="679"/>
      <c r="M390" s="679"/>
      <c r="N390" s="679"/>
      <c r="O390" s="680"/>
      <c r="P390" s="680"/>
      <c r="Q390" s="680"/>
      <c r="R390" s="475">
        <f>VLOOKUP(I390,F_A,2,0)</f>
        <v>0.505</v>
      </c>
      <c r="S390" s="769"/>
      <c r="T390" s="770"/>
      <c r="U390" s="769"/>
      <c r="V390" s="770"/>
      <c r="W390" s="769"/>
      <c r="X390" s="770"/>
      <c r="Y390" s="351"/>
      <c r="Z390" s="769"/>
      <c r="AA390" s="770"/>
      <c r="AB390" s="769"/>
      <c r="AC390" s="770"/>
      <c r="AD390" s="769"/>
      <c r="AE390" s="770"/>
      <c r="AF390" s="351"/>
      <c r="AG390" s="769"/>
      <c r="AH390" s="770"/>
      <c r="AI390" s="769"/>
      <c r="AJ390" s="770"/>
      <c r="AK390" s="769"/>
      <c r="AL390" s="770"/>
      <c r="AM390" s="351"/>
      <c r="AN390" s="769"/>
      <c r="AO390" s="840"/>
      <c r="AP390" s="769"/>
      <c r="AQ390" s="840"/>
      <c r="AR390" s="769"/>
      <c r="AS390" s="840"/>
      <c r="AT390" s="351"/>
      <c r="AU390" s="769"/>
      <c r="AV390" s="840"/>
      <c r="AW390" s="769"/>
      <c r="AX390" s="840"/>
      <c r="AY390" s="769"/>
      <c r="AZ390" s="840"/>
      <c r="BA390" s="351"/>
      <c r="BB390" s="904">
        <f>BB378*$R390</f>
        <v>0</v>
      </c>
      <c r="BC390" s="919"/>
      <c r="BD390" s="904">
        <f>BD378*$R390</f>
        <v>0</v>
      </c>
      <c r="BE390" s="919"/>
      <c r="BF390" s="904">
        <f>BF378*$R390</f>
        <v>0</v>
      </c>
      <c r="BG390" s="919"/>
      <c r="BH390" s="474">
        <f>SUM(BB390:BG390)</f>
        <v>0</v>
      </c>
      <c r="BI390" s="348">
        <f>S390+Z390+AG390+AN390+AU390+BB390</f>
        <v>0</v>
      </c>
      <c r="BJ390" s="348">
        <f>U390+AB390+AI390+AP390+AW390+BD390</f>
        <v>0</v>
      </c>
      <c r="BK390" s="348">
        <f>W390+AD390+AK390+AR390+AY390+BF390</f>
        <v>0</v>
      </c>
      <c r="BL390" s="348">
        <f>SUM(BI390:BK390)</f>
        <v>0</v>
      </c>
    </row>
    <row r="391" spans="1:65" s="374" customFormat="1" ht="15" customHeight="1">
      <c r="A391" s="364"/>
      <c r="B391" s="364"/>
      <c r="C391" s="365"/>
      <c r="D391" s="366"/>
      <c r="E391" s="366"/>
      <c r="F391" s="366"/>
      <c r="G391" s="366"/>
      <c r="H391" s="366"/>
      <c r="I391" s="367"/>
      <c r="J391" s="367"/>
      <c r="K391" s="367"/>
      <c r="L391" s="367"/>
      <c r="M391" s="367"/>
      <c r="N391" s="367"/>
      <c r="O391" s="368"/>
      <c r="P391" s="368"/>
      <c r="Q391" s="368"/>
      <c r="R391" s="41"/>
      <c r="S391" s="369"/>
      <c r="T391" s="370"/>
      <c r="U391" s="369"/>
      <c r="V391" s="370"/>
      <c r="W391" s="369"/>
      <c r="X391" s="370"/>
      <c r="Y391" s="371"/>
      <c r="Z391" s="369"/>
      <c r="AA391" s="370"/>
      <c r="AB391" s="369"/>
      <c r="AC391" s="370"/>
      <c r="AD391" s="369"/>
      <c r="AE391" s="370"/>
      <c r="AF391" s="371"/>
      <c r="AG391" s="369"/>
      <c r="AH391" s="370"/>
      <c r="AI391" s="369"/>
      <c r="AJ391" s="370"/>
      <c r="AK391" s="369"/>
      <c r="AL391" s="370"/>
      <c r="AM391" s="371"/>
      <c r="AN391" s="369"/>
      <c r="AO391" s="370"/>
      <c r="AP391" s="369"/>
      <c r="AQ391" s="370"/>
      <c r="AR391" s="369"/>
      <c r="AS391" s="370"/>
      <c r="AT391" s="371"/>
      <c r="AU391" s="369"/>
      <c r="AV391" s="370"/>
      <c r="AW391" s="369"/>
      <c r="AX391" s="370"/>
      <c r="AY391" s="369"/>
      <c r="AZ391" s="370"/>
      <c r="BA391" s="371"/>
      <c r="BB391" s="369"/>
      <c r="BC391" s="370"/>
      <c r="BD391" s="369"/>
      <c r="BE391" s="370"/>
      <c r="BF391" s="369"/>
      <c r="BG391" s="370"/>
      <c r="BH391" s="371"/>
      <c r="BI391" s="372"/>
      <c r="BJ391" s="372"/>
      <c r="BK391" s="372"/>
      <c r="BL391" s="373"/>
      <c r="BM391" s="132"/>
    </row>
    <row r="392" spans="1:65" s="91" customFormat="1" ht="15" customHeight="1">
      <c r="A392" s="151"/>
      <c r="B392" s="151"/>
      <c r="C392" s="544" t="s">
        <v>368</v>
      </c>
      <c r="D392" s="545"/>
      <c r="E392" s="545"/>
      <c r="F392" s="545"/>
      <c r="G392" s="545"/>
      <c r="H392" s="375"/>
      <c r="I392" s="376"/>
      <c r="J392" s="376"/>
      <c r="K392" s="376"/>
      <c r="L392" s="376"/>
      <c r="M392" s="376"/>
      <c r="N392" s="376"/>
      <c r="O392" s="377"/>
      <c r="P392" s="377"/>
      <c r="Q392" s="377"/>
      <c r="R392" s="33"/>
      <c r="S392" s="904">
        <f>S380+S382+S384+S386+S388+S390</f>
        <v>0</v>
      </c>
      <c r="T392" s="919"/>
      <c r="U392" s="904">
        <f>U380+U382+U384+U386+U388+U390</f>
        <v>0</v>
      </c>
      <c r="V392" s="919"/>
      <c r="W392" s="904">
        <f>W380+W382+W384+W386+W388+W390</f>
        <v>0</v>
      </c>
      <c r="X392" s="919"/>
      <c r="Y392" s="476">
        <f>SUM(S392:X392)</f>
        <v>0</v>
      </c>
      <c r="Z392" s="904">
        <f>Z380+Z382+Z384+Z386+Z388+Z390</f>
        <v>0</v>
      </c>
      <c r="AA392" s="919"/>
      <c r="AB392" s="904">
        <f>AB380+AB382+AB384+AB386+AB388+AB390</f>
        <v>0</v>
      </c>
      <c r="AC392" s="919"/>
      <c r="AD392" s="904">
        <f>AD380+AD382+AD384+AD386+AD388+AD390</f>
        <v>0</v>
      </c>
      <c r="AE392" s="919"/>
      <c r="AF392" s="476">
        <f>SUM(Z392:AE392)</f>
        <v>0</v>
      </c>
      <c r="AG392" s="904">
        <f>AG380+AG382+AG384+AG386+AG388+AG390</f>
        <v>0</v>
      </c>
      <c r="AH392" s="919"/>
      <c r="AI392" s="904">
        <f t="shared" ref="AI392" si="311">AI380+AI382+AI384+AI386+AI388+AI390</f>
        <v>0</v>
      </c>
      <c r="AJ392" s="919"/>
      <c r="AK392" s="904">
        <f t="shared" ref="AK392" si="312">AK380+AK382+AK384+AK386+AK388+AK390</f>
        <v>0</v>
      </c>
      <c r="AL392" s="919"/>
      <c r="AM392" s="476">
        <f>SUM(AG392:AL392)</f>
        <v>0</v>
      </c>
      <c r="AN392" s="904">
        <f>AN380+AN382+AN384+AN386+AN388+AN390</f>
        <v>0</v>
      </c>
      <c r="AO392" s="919"/>
      <c r="AP392" s="904">
        <f t="shared" ref="AP392" si="313">AP380+AP382+AP384+AP386+AP388+AP390</f>
        <v>0</v>
      </c>
      <c r="AQ392" s="919"/>
      <c r="AR392" s="904">
        <f t="shared" ref="AR392" si="314">AR380+AR382+AR384+AR386+AR388+AR390</f>
        <v>0</v>
      </c>
      <c r="AS392" s="919"/>
      <c r="AT392" s="476">
        <f>SUM(AN392:AS392)</f>
        <v>0</v>
      </c>
      <c r="AU392" s="904">
        <f>AU380+AU382+AU384+AU386+AU388+AU390</f>
        <v>0</v>
      </c>
      <c r="AV392" s="919"/>
      <c r="AW392" s="904">
        <f>AW380+AW382+AW384+AW386+AW388+AW390</f>
        <v>0</v>
      </c>
      <c r="AX392" s="919"/>
      <c r="AY392" s="904">
        <f>AY380+AY382+AY384+AY386+AY388+AY390</f>
        <v>0</v>
      </c>
      <c r="AZ392" s="919"/>
      <c r="BA392" s="476">
        <f>SUM(AU392:AZ392)</f>
        <v>0</v>
      </c>
      <c r="BB392" s="904">
        <f>BB380+BB382+BB384+BB386+BB388+BB390</f>
        <v>0</v>
      </c>
      <c r="BC392" s="919"/>
      <c r="BD392" s="904">
        <f>BD380+BD382+BD384+BD386+BD388+BD390</f>
        <v>0</v>
      </c>
      <c r="BE392" s="919"/>
      <c r="BF392" s="904">
        <f>BF380+BF382+BF384+BF386+BF388+BF390</f>
        <v>0</v>
      </c>
      <c r="BG392" s="919"/>
      <c r="BH392" s="476">
        <f>SUM(BB392:BG392)</f>
        <v>0</v>
      </c>
      <c r="BI392" s="348">
        <f>S392+Z392+AG392+AN392+AU392+BB392</f>
        <v>0</v>
      </c>
      <c r="BJ392" s="348">
        <f>U392+AB392+AI392+AP392+AW392+BD392</f>
        <v>0</v>
      </c>
      <c r="BK392" s="348">
        <f>W392+AD392+AK392+AR392+AY392+BF392</f>
        <v>0</v>
      </c>
      <c r="BL392" s="349">
        <f>SUM(BI392:BK392)</f>
        <v>0</v>
      </c>
      <c r="BM392" s="132"/>
    </row>
    <row r="393" spans="1:65" s="91" customFormat="1" ht="15" customHeight="1">
      <c r="A393" s="151"/>
      <c r="B393" s="151"/>
      <c r="C393" s="930"/>
      <c r="D393" s="931"/>
      <c r="E393" s="931"/>
      <c r="F393" s="931"/>
      <c r="G393" s="931"/>
      <c r="H393" s="931"/>
      <c r="I393" s="931"/>
      <c r="J393" s="931"/>
      <c r="K393" s="931"/>
      <c r="L393" s="931"/>
      <c r="M393" s="931"/>
      <c r="N393" s="931"/>
      <c r="O393" s="931"/>
      <c r="P393" s="931"/>
      <c r="Q393" s="931"/>
      <c r="R393" s="932"/>
      <c r="S393" s="435"/>
      <c r="T393" s="436"/>
      <c r="U393" s="435"/>
      <c r="V393" s="436"/>
      <c r="W393" s="435"/>
      <c r="X393" s="436"/>
      <c r="Y393" s="437"/>
      <c r="Z393" s="435"/>
      <c r="AA393" s="436"/>
      <c r="AB393" s="435"/>
      <c r="AC393" s="436"/>
      <c r="AD393" s="435"/>
      <c r="AE393" s="436"/>
      <c r="AF393" s="437"/>
      <c r="AG393" s="435"/>
      <c r="AH393" s="436"/>
      <c r="AI393" s="435"/>
      <c r="AJ393" s="436"/>
      <c r="AK393" s="435"/>
      <c r="AL393" s="436"/>
      <c r="AM393" s="437"/>
      <c r="AN393" s="435"/>
      <c r="AO393" s="436"/>
      <c r="AP393" s="435"/>
      <c r="AQ393" s="436"/>
      <c r="AR393" s="435"/>
      <c r="AS393" s="436"/>
      <c r="AT393" s="437"/>
      <c r="AU393" s="435"/>
      <c r="AV393" s="436"/>
      <c r="AW393" s="435"/>
      <c r="AX393" s="436"/>
      <c r="AY393" s="435"/>
      <c r="AZ393" s="436"/>
      <c r="BA393" s="437"/>
      <c r="BB393" s="435"/>
      <c r="BC393" s="436"/>
      <c r="BD393" s="435"/>
      <c r="BE393" s="436"/>
      <c r="BF393" s="435"/>
      <c r="BG393" s="436"/>
      <c r="BH393" s="437"/>
      <c r="BI393" s="344"/>
      <c r="BJ393" s="344"/>
      <c r="BK393" s="344"/>
      <c r="BL393" s="344"/>
      <c r="BM393" s="132"/>
    </row>
    <row r="394" spans="1:65" s="91" customFormat="1" ht="15" customHeight="1">
      <c r="A394" s="151"/>
      <c r="B394" s="151"/>
      <c r="C394" s="544" t="s">
        <v>396</v>
      </c>
      <c r="D394" s="545"/>
      <c r="E394" s="545"/>
      <c r="F394" s="545"/>
      <c r="G394" s="545"/>
      <c r="H394" s="545"/>
      <c r="I394" s="545"/>
      <c r="J394" s="545"/>
      <c r="K394" s="545"/>
      <c r="L394" s="545"/>
      <c r="M394" s="545"/>
      <c r="N394" s="545"/>
      <c r="O394" s="679" t="s">
        <v>128</v>
      </c>
      <c r="P394" s="679"/>
      <c r="Q394" s="679"/>
      <c r="R394" s="33">
        <v>0</v>
      </c>
      <c r="S394" s="361"/>
      <c r="T394" s="438"/>
      <c r="U394" s="361"/>
      <c r="V394" s="438"/>
      <c r="W394" s="361"/>
      <c r="X394" s="438"/>
      <c r="Y394" s="439"/>
      <c r="Z394" s="361"/>
      <c r="AA394" s="438"/>
      <c r="AB394" s="361"/>
      <c r="AC394" s="438"/>
      <c r="AD394" s="361"/>
      <c r="AE394" s="438"/>
      <c r="AF394" s="439"/>
      <c r="AG394" s="361"/>
      <c r="AH394" s="438"/>
      <c r="AI394" s="361"/>
      <c r="AJ394" s="438"/>
      <c r="AK394" s="361"/>
      <c r="AL394" s="438"/>
      <c r="AM394" s="439"/>
      <c r="AN394" s="904">
        <f>S378*$R394</f>
        <v>0</v>
      </c>
      <c r="AO394" s="919"/>
      <c r="AP394" s="904">
        <f>U378*$R394</f>
        <v>0</v>
      </c>
      <c r="AQ394" s="919"/>
      <c r="AR394" s="904">
        <f>W378*$R394</f>
        <v>0</v>
      </c>
      <c r="AS394" s="919"/>
      <c r="AT394" s="476">
        <f>SUM(AN394:AS394)</f>
        <v>0</v>
      </c>
      <c r="AU394" s="904">
        <f>Z378*$R394</f>
        <v>0</v>
      </c>
      <c r="AV394" s="919"/>
      <c r="AW394" s="904">
        <f>AB378*$R394</f>
        <v>0</v>
      </c>
      <c r="AX394" s="919"/>
      <c r="AY394" s="904">
        <f>AD378*$R394</f>
        <v>0</v>
      </c>
      <c r="AZ394" s="919"/>
      <c r="BA394" s="476">
        <f>SUM(AU394:AZ394)</f>
        <v>0</v>
      </c>
      <c r="BB394" s="904">
        <f>AG378*$R394</f>
        <v>0</v>
      </c>
      <c r="BC394" s="919"/>
      <c r="BD394" s="904">
        <f>AI378*$R394</f>
        <v>0</v>
      </c>
      <c r="BE394" s="919"/>
      <c r="BF394" s="904">
        <f>AK378*$R394</f>
        <v>0</v>
      </c>
      <c r="BG394" s="919"/>
      <c r="BH394" s="476">
        <f>SUM(BB394:BG394)</f>
        <v>0</v>
      </c>
      <c r="BI394" s="348">
        <f>S394+Z394+AG394+AN394+AU394+BB394</f>
        <v>0</v>
      </c>
      <c r="BJ394" s="348">
        <f>U394+AB394+AI394+AP394+AW394+BD394</f>
        <v>0</v>
      </c>
      <c r="BK394" s="348">
        <f>W394+AD394+AK394+AR394+AY394+BF394</f>
        <v>0</v>
      </c>
      <c r="BL394" s="349">
        <f>SUM(BI394:BK394)</f>
        <v>0</v>
      </c>
    </row>
    <row r="395" spans="1:65" s="132" customFormat="1" ht="17.25" customHeight="1">
      <c r="A395" s="167"/>
      <c r="B395" s="167"/>
      <c r="C395" s="848" t="s">
        <v>131</v>
      </c>
      <c r="D395" s="564"/>
      <c r="E395" s="564"/>
      <c r="F395" s="564"/>
      <c r="G395" s="564"/>
      <c r="H395" s="564"/>
      <c r="I395" s="564"/>
      <c r="J395" s="564"/>
      <c r="K395" s="564"/>
      <c r="L395" s="564"/>
      <c r="M395" s="564"/>
      <c r="N395" s="564"/>
      <c r="O395" s="602"/>
      <c r="P395" s="47"/>
      <c r="Q395" s="47"/>
      <c r="R395" s="34"/>
      <c r="S395" s="133"/>
      <c r="T395" s="192"/>
      <c r="U395" s="184"/>
      <c r="V395" s="378"/>
      <c r="W395" s="133"/>
      <c r="X395" s="192"/>
      <c r="Y395" s="129"/>
      <c r="Z395" s="133"/>
      <c r="AA395" s="192"/>
      <c r="AB395" s="184"/>
      <c r="AC395" s="378"/>
      <c r="AD395" s="133"/>
      <c r="AE395" s="192"/>
      <c r="AF395" s="129"/>
      <c r="AG395" s="133"/>
      <c r="AH395" s="192"/>
      <c r="AI395" s="184"/>
      <c r="AJ395" s="378"/>
      <c r="AK395" s="133"/>
      <c r="AL395" s="192"/>
      <c r="AM395" s="129"/>
      <c r="AN395" s="133"/>
      <c r="AO395" s="192"/>
      <c r="AP395" s="184"/>
      <c r="AQ395" s="378"/>
      <c r="AR395" s="133"/>
      <c r="AS395" s="192"/>
      <c r="AT395" s="129"/>
      <c r="AU395" s="133"/>
      <c r="AV395" s="192"/>
      <c r="AW395" s="184"/>
      <c r="AX395" s="378"/>
      <c r="AY395" s="133"/>
      <c r="AZ395" s="192"/>
      <c r="BA395" s="129"/>
      <c r="BB395" s="133"/>
      <c r="BC395" s="192"/>
      <c r="BD395" s="184"/>
      <c r="BE395" s="378"/>
      <c r="BF395" s="133"/>
      <c r="BG395" s="192"/>
      <c r="BH395" s="129"/>
      <c r="BI395" s="329"/>
      <c r="BJ395" s="329"/>
      <c r="BK395" s="329"/>
      <c r="BL395" s="329"/>
    </row>
    <row r="396" spans="1:65" s="132" customFormat="1" ht="30.75">
      <c r="A396" s="151">
        <v>1000</v>
      </c>
      <c r="B396" s="167"/>
      <c r="C396" s="186" t="s">
        <v>176</v>
      </c>
      <c r="D396" s="78" t="s">
        <v>132</v>
      </c>
      <c r="E396" s="668"/>
      <c r="F396" s="602"/>
      <c r="G396" s="602"/>
      <c r="H396" s="602"/>
      <c r="I396" s="602"/>
      <c r="J396" s="602"/>
      <c r="K396" s="602"/>
      <c r="L396" s="602"/>
      <c r="M396" s="602"/>
      <c r="N396" s="602"/>
      <c r="O396" s="602"/>
      <c r="P396" s="37" t="s">
        <v>180</v>
      </c>
      <c r="Q396" s="37" t="s">
        <v>172</v>
      </c>
      <c r="R396" s="35" t="s">
        <v>352</v>
      </c>
      <c r="S396" s="379" t="s">
        <v>460</v>
      </c>
      <c r="T396" s="192"/>
      <c r="U396" s="379" t="s">
        <v>460</v>
      </c>
      <c r="V396" s="380"/>
      <c r="W396" s="379" t="s">
        <v>460</v>
      </c>
      <c r="X396" s="192"/>
      <c r="Y396" s="129"/>
      <c r="Z396" s="379" t="s">
        <v>460</v>
      </c>
      <c r="AA396" s="192"/>
      <c r="AB396" s="379" t="s">
        <v>460</v>
      </c>
      <c r="AC396" s="380"/>
      <c r="AD396" s="379" t="s">
        <v>460</v>
      </c>
      <c r="AE396" s="192"/>
      <c r="AF396" s="129"/>
      <c r="AG396" s="379" t="s">
        <v>460</v>
      </c>
      <c r="AH396" s="192"/>
      <c r="AI396" s="379" t="s">
        <v>460</v>
      </c>
      <c r="AJ396" s="380"/>
      <c r="AK396" s="379" t="s">
        <v>460</v>
      </c>
      <c r="AL396" s="192"/>
      <c r="AM396" s="129"/>
      <c r="AN396" s="379" t="s">
        <v>460</v>
      </c>
      <c r="AO396" s="192"/>
      <c r="AP396" s="379" t="s">
        <v>460</v>
      </c>
      <c r="AQ396" s="380"/>
      <c r="AR396" s="379" t="s">
        <v>460</v>
      </c>
      <c r="AS396" s="192"/>
      <c r="AT396" s="129"/>
      <c r="AU396" s="379" t="s">
        <v>460</v>
      </c>
      <c r="AV396" s="192"/>
      <c r="AW396" s="379" t="s">
        <v>460</v>
      </c>
      <c r="AX396" s="380"/>
      <c r="AY396" s="379" t="s">
        <v>460</v>
      </c>
      <c r="AZ396" s="192"/>
      <c r="BA396" s="129"/>
      <c r="BB396" s="379" t="s">
        <v>460</v>
      </c>
      <c r="BC396" s="192"/>
      <c r="BD396" s="379" t="s">
        <v>460</v>
      </c>
      <c r="BE396" s="380"/>
      <c r="BF396" s="379" t="s">
        <v>460</v>
      </c>
      <c r="BG396" s="192"/>
      <c r="BH396" s="129"/>
      <c r="BI396" s="197"/>
      <c r="BJ396" s="197"/>
      <c r="BK396" s="197"/>
      <c r="BL396" s="329"/>
    </row>
    <row r="397" spans="1:65" s="132" customFormat="1" ht="15" customHeight="1">
      <c r="A397" s="167"/>
      <c r="B397" s="167"/>
      <c r="C397" s="111">
        <f t="shared" ref="C397:C398" si="315">S397+U397+W397+Z397+AB397+AD397+AG397+AI397+AK397+AN397+AP397+AR397+AU397+AW397+AY397+BB397+BD397+BF397</f>
        <v>0</v>
      </c>
      <c r="D397" s="15"/>
      <c r="E397" s="564" t="s">
        <v>335</v>
      </c>
      <c r="F397" s="564"/>
      <c r="G397" s="564"/>
      <c r="H397" s="564"/>
      <c r="I397" s="564"/>
      <c r="J397" s="564"/>
      <c r="K397" s="564"/>
      <c r="L397" s="564"/>
      <c r="M397" s="564"/>
      <c r="N397" s="564"/>
      <c r="O397" s="564"/>
      <c r="P397" s="188">
        <v>0</v>
      </c>
      <c r="Q397" s="189">
        <f t="shared" ref="Q397:Q398" si="316">VLOOKUP(E397,Leave_Benefits,2,0)</f>
        <v>0</v>
      </c>
      <c r="R397" s="477">
        <f t="shared" ref="R397:R398" si="317">VLOOKUP(E397,Leave_Benefits,4,0)</f>
        <v>0</v>
      </c>
      <c r="S397" s="272">
        <v>0</v>
      </c>
      <c r="T397" s="273">
        <f>$P397*(1+$Q397)*(S397)</f>
        <v>0</v>
      </c>
      <c r="U397" s="272">
        <v>0</v>
      </c>
      <c r="V397" s="273">
        <f>$P397*(1+$Q397)*(U397)*$R397</f>
        <v>0</v>
      </c>
      <c r="W397" s="272">
        <v>0</v>
      </c>
      <c r="X397" s="273">
        <f>$P397*(1+$Q397)*(W397)*($R397^2)</f>
        <v>0</v>
      </c>
      <c r="Y397" s="274">
        <f>T397+V397+X397</f>
        <v>0</v>
      </c>
      <c r="Z397" s="275">
        <v>0</v>
      </c>
      <c r="AA397" s="276">
        <f>$P397*(1+$Q397)*(Z397)</f>
        <v>0</v>
      </c>
      <c r="AB397" s="275">
        <v>0</v>
      </c>
      <c r="AC397" s="276">
        <f>$P397*(1+$Q397)*(AB397)*$R397</f>
        <v>0</v>
      </c>
      <c r="AD397" s="275">
        <v>0</v>
      </c>
      <c r="AE397" s="276">
        <f>$P397*(1+$Q397)*(AD397)*($R397^2)</f>
        <v>0</v>
      </c>
      <c r="AF397" s="277">
        <f>AA397+AC397+AE397</f>
        <v>0</v>
      </c>
      <c r="AG397" s="278">
        <v>0</v>
      </c>
      <c r="AH397" s="279">
        <f>$P397*(1+$Q397)*(AG397)</f>
        <v>0</v>
      </c>
      <c r="AI397" s="278">
        <v>0</v>
      </c>
      <c r="AJ397" s="279">
        <f>$P397*(1+$Q397)*(AI397)*$R397</f>
        <v>0</v>
      </c>
      <c r="AK397" s="278">
        <v>0</v>
      </c>
      <c r="AL397" s="279">
        <f>$P397*(1+$Q397)*(AK397)*($R397^2)</f>
        <v>0</v>
      </c>
      <c r="AM397" s="280">
        <f>AH397+AJ397+AL397</f>
        <v>0</v>
      </c>
      <c r="AN397" s="287">
        <v>0</v>
      </c>
      <c r="AO397" s="288">
        <f>$P397*(1+$Q397)*(AN397)</f>
        <v>0</v>
      </c>
      <c r="AP397" s="287">
        <v>0</v>
      </c>
      <c r="AQ397" s="288">
        <f>$P397*(1+$Q397)*(AP397)*$R397</f>
        <v>0</v>
      </c>
      <c r="AR397" s="287">
        <v>0</v>
      </c>
      <c r="AS397" s="288">
        <f>$P397*(1+$Q397)*(AR397)*($R397^2)</f>
        <v>0</v>
      </c>
      <c r="AT397" s="289">
        <f>AO397+AQ397+AS397</f>
        <v>0</v>
      </c>
      <c r="AU397" s="290">
        <v>0</v>
      </c>
      <c r="AV397" s="291">
        <f>$P397*(1+$Q397)*(AU397)</f>
        <v>0</v>
      </c>
      <c r="AW397" s="290">
        <v>0</v>
      </c>
      <c r="AX397" s="291">
        <f>$P397*(1+$Q397)*(AW397)*$R397</f>
        <v>0</v>
      </c>
      <c r="AY397" s="290">
        <v>0</v>
      </c>
      <c r="AZ397" s="291">
        <f>$P397*(1+$Q397)*(AY397)*($R397^2)</f>
        <v>0</v>
      </c>
      <c r="BA397" s="292">
        <f>AV397+AX397+AZ397</f>
        <v>0</v>
      </c>
      <c r="BB397" s="293">
        <v>0</v>
      </c>
      <c r="BC397" s="294">
        <f>$P397*(1+$Q397)*(BB397)</f>
        <v>0</v>
      </c>
      <c r="BD397" s="293">
        <v>0</v>
      </c>
      <c r="BE397" s="294">
        <f>$P397*(1+$Q397)*(BD397)*$R397</f>
        <v>0</v>
      </c>
      <c r="BF397" s="293">
        <v>0</v>
      </c>
      <c r="BG397" s="294">
        <f>$P397*(1+$Q397)*(BF397)*($R397^2)</f>
        <v>0</v>
      </c>
      <c r="BH397" s="480">
        <f>BC397+BE397+BG397</f>
        <v>0</v>
      </c>
      <c r="BI397" s="470">
        <f>T397+AA397+AH397+AO397+AV397+BC397</f>
        <v>0</v>
      </c>
      <c r="BJ397" s="470">
        <f>V397+AC397+AJ397+AQ397+AX397+BE397</f>
        <v>0</v>
      </c>
      <c r="BK397" s="470">
        <f>X397+AE397+AL397+AS397+AZ397+BG397</f>
        <v>0</v>
      </c>
      <c r="BL397" s="297">
        <f t="shared" ref="BL397" si="318">SUM(BI397:BK397)</f>
        <v>0</v>
      </c>
    </row>
    <row r="398" spans="1:65" s="132" customFormat="1" ht="15" customHeight="1">
      <c r="A398" s="167"/>
      <c r="B398" s="167"/>
      <c r="C398" s="111">
        <f t="shared" si="315"/>
        <v>0</v>
      </c>
      <c r="D398" s="15"/>
      <c r="E398" s="564" t="s">
        <v>335</v>
      </c>
      <c r="F398" s="564"/>
      <c r="G398" s="564"/>
      <c r="H398" s="564"/>
      <c r="I398" s="564"/>
      <c r="J398" s="564"/>
      <c r="K398" s="564"/>
      <c r="L398" s="564"/>
      <c r="M398" s="564"/>
      <c r="N398" s="564"/>
      <c r="O398" s="564"/>
      <c r="P398" s="188">
        <v>0</v>
      </c>
      <c r="Q398" s="189">
        <f t="shared" si="316"/>
        <v>0</v>
      </c>
      <c r="R398" s="477">
        <f t="shared" si="317"/>
        <v>0</v>
      </c>
      <c r="S398" s="272">
        <v>0</v>
      </c>
      <c r="T398" s="273">
        <f t="shared" ref="T398" si="319">$P398*(1+$Q398)*(S398)</f>
        <v>0</v>
      </c>
      <c r="U398" s="272">
        <v>0</v>
      </c>
      <c r="V398" s="273">
        <f t="shared" ref="V398" si="320">$P398*(1+$Q398)*(U398)*$R398</f>
        <v>0</v>
      </c>
      <c r="W398" s="272">
        <v>0</v>
      </c>
      <c r="X398" s="273">
        <f t="shared" ref="X398" si="321">$P398*(1+$Q398)*(W398)*($R398^2)</f>
        <v>0</v>
      </c>
      <c r="Y398" s="274">
        <f t="shared" ref="Y398" si="322">T398+V398+X398</f>
        <v>0</v>
      </c>
      <c r="Z398" s="275">
        <v>0</v>
      </c>
      <c r="AA398" s="276">
        <f t="shared" ref="AA398" si="323">$P398*(1+$Q398)*(Z398)</f>
        <v>0</v>
      </c>
      <c r="AB398" s="275">
        <v>0</v>
      </c>
      <c r="AC398" s="276">
        <f t="shared" ref="AC398" si="324">$P398*(1+$Q398)*(AB398)*$R398</f>
        <v>0</v>
      </c>
      <c r="AD398" s="275">
        <v>0</v>
      </c>
      <c r="AE398" s="276">
        <f t="shared" ref="AE398" si="325">$P398*(1+$Q398)*(AD398)*($R398^2)</f>
        <v>0</v>
      </c>
      <c r="AF398" s="277">
        <f t="shared" ref="AF398" si="326">AA398+AC398+AE398</f>
        <v>0</v>
      </c>
      <c r="AG398" s="278">
        <v>0</v>
      </c>
      <c r="AH398" s="279">
        <f t="shared" ref="AH398" si="327">$P398*(1+$Q398)*(AG398)</f>
        <v>0</v>
      </c>
      <c r="AI398" s="278">
        <v>0</v>
      </c>
      <c r="AJ398" s="279">
        <f t="shared" ref="AJ398" si="328">$P398*(1+$Q398)*(AI398)*$R398</f>
        <v>0</v>
      </c>
      <c r="AK398" s="278">
        <v>0</v>
      </c>
      <c r="AL398" s="279">
        <f t="shared" ref="AL398" si="329">$P398*(1+$Q398)*(AK398)*($R398^2)</f>
        <v>0</v>
      </c>
      <c r="AM398" s="280">
        <f t="shared" ref="AM398" si="330">AH398+AJ398+AL398</f>
        <v>0</v>
      </c>
      <c r="AN398" s="287">
        <v>0</v>
      </c>
      <c r="AO398" s="288">
        <f t="shared" ref="AO398" si="331">$P398*(1+$Q398)*(AN398)</f>
        <v>0</v>
      </c>
      <c r="AP398" s="287">
        <v>0</v>
      </c>
      <c r="AQ398" s="288">
        <f t="shared" ref="AQ398" si="332">$P398*(1+$Q398)*(AP398)*$R398</f>
        <v>0</v>
      </c>
      <c r="AR398" s="287">
        <v>0</v>
      </c>
      <c r="AS398" s="288">
        <f t="shared" ref="AS398" si="333">$P398*(1+$Q398)*(AR398)*($R398^2)</f>
        <v>0</v>
      </c>
      <c r="AT398" s="289">
        <f t="shared" ref="AT398" si="334">AO398+AQ398+AS398</f>
        <v>0</v>
      </c>
      <c r="AU398" s="290">
        <v>0</v>
      </c>
      <c r="AV398" s="291">
        <f t="shared" ref="AV398" si="335">$P398*(1+$Q398)*(AU398)</f>
        <v>0</v>
      </c>
      <c r="AW398" s="290">
        <v>0</v>
      </c>
      <c r="AX398" s="291">
        <f t="shared" ref="AX398" si="336">$P398*(1+$Q398)*(AW398)*$R398</f>
        <v>0</v>
      </c>
      <c r="AY398" s="290">
        <v>0</v>
      </c>
      <c r="AZ398" s="291">
        <f t="shared" ref="AZ398" si="337">$P398*(1+$Q398)*(AY398)*($R398^2)</f>
        <v>0</v>
      </c>
      <c r="BA398" s="292">
        <f t="shared" ref="BA398" si="338">AV398+AX398+AZ398</f>
        <v>0</v>
      </c>
      <c r="BB398" s="293">
        <v>0</v>
      </c>
      <c r="BC398" s="294">
        <f t="shared" ref="BC398" si="339">$P398*(1+$Q398)*(BB398)</f>
        <v>0</v>
      </c>
      <c r="BD398" s="293">
        <v>0</v>
      </c>
      <c r="BE398" s="294">
        <f t="shared" ref="BE398" si="340">$P398*(1+$Q398)*(BD398)*$R398</f>
        <v>0</v>
      </c>
      <c r="BF398" s="293">
        <v>0</v>
      </c>
      <c r="BG398" s="294">
        <f t="shared" ref="BG398" si="341">$P398*(1+$Q398)*(BF398)*($R398^2)</f>
        <v>0</v>
      </c>
      <c r="BH398" s="480">
        <f t="shared" ref="BH398" si="342">BC398+BE398+BG398</f>
        <v>0</v>
      </c>
      <c r="BI398" s="470">
        <f t="shared" ref="BI398" si="343">T398+AA398+AH398+AO398+AV398+BC398</f>
        <v>0</v>
      </c>
      <c r="BJ398" s="470">
        <f t="shared" ref="BJ398" si="344">V398+AC398+AJ398+AQ398+AX398+BE398</f>
        <v>0</v>
      </c>
      <c r="BK398" s="470">
        <f t="shared" ref="BK398" si="345">X398+AE398+AL398+AS398+AZ398+BG398</f>
        <v>0</v>
      </c>
      <c r="BL398" s="297">
        <f t="shared" ref="BL398" si="346">SUM(BI398:BK398)</f>
        <v>0</v>
      </c>
    </row>
    <row r="399" spans="1:65" s="132" customFormat="1" ht="15" customHeight="1">
      <c r="A399" s="167"/>
      <c r="B399" s="167"/>
      <c r="C399" s="555"/>
      <c r="D399" s="547"/>
      <c r="E399" s="547"/>
      <c r="F399" s="547"/>
      <c r="G399" s="547"/>
      <c r="H399" s="547"/>
      <c r="I399" s="547"/>
      <c r="J399" s="547"/>
      <c r="K399" s="547"/>
      <c r="L399" s="547"/>
      <c r="M399" s="547"/>
      <c r="N399" s="548"/>
      <c r="O399" s="627" t="s">
        <v>134</v>
      </c>
      <c r="P399" s="677"/>
      <c r="Q399" s="677"/>
      <c r="R399" s="678"/>
      <c r="S399" s="920">
        <f>SUM(T397:T398)</f>
        <v>0</v>
      </c>
      <c r="T399" s="921"/>
      <c r="U399" s="920">
        <f>SUM(V397:V398)</f>
        <v>0</v>
      </c>
      <c r="V399" s="921"/>
      <c r="W399" s="920">
        <f>SUM(X397:X398)</f>
        <v>0</v>
      </c>
      <c r="X399" s="921"/>
      <c r="Y399" s="181">
        <f>SUM(S399:X399)</f>
        <v>0</v>
      </c>
      <c r="Z399" s="920">
        <f>SUM(AA397:AA398)</f>
        <v>0</v>
      </c>
      <c r="AA399" s="921"/>
      <c r="AB399" s="920">
        <f>SUM(AC397:AC398)</f>
        <v>0</v>
      </c>
      <c r="AC399" s="921"/>
      <c r="AD399" s="920">
        <f>SUM(AE397:AE398)</f>
        <v>0</v>
      </c>
      <c r="AE399" s="921"/>
      <c r="AF399" s="181">
        <f>SUM(Z399:AE399)</f>
        <v>0</v>
      </c>
      <c r="AG399" s="920">
        <f>SUM(AH397:AH398)</f>
        <v>0</v>
      </c>
      <c r="AH399" s="921"/>
      <c r="AI399" s="920">
        <f>SUM(AJ397:AJ398)</f>
        <v>0</v>
      </c>
      <c r="AJ399" s="921"/>
      <c r="AK399" s="920">
        <f>SUM(AL397:AL398)</f>
        <v>0</v>
      </c>
      <c r="AL399" s="921"/>
      <c r="AM399" s="181">
        <f>SUM(AG399:AL399)</f>
        <v>0</v>
      </c>
      <c r="AN399" s="920">
        <f>SUM(AO397:AO398)</f>
        <v>0</v>
      </c>
      <c r="AO399" s="921"/>
      <c r="AP399" s="920">
        <f>SUM(AQ397:AQ398)</f>
        <v>0</v>
      </c>
      <c r="AQ399" s="921"/>
      <c r="AR399" s="920">
        <f>SUM(AS397:AS398)</f>
        <v>0</v>
      </c>
      <c r="AS399" s="921"/>
      <c r="AT399" s="181">
        <f>SUM(AN399:AS399)</f>
        <v>0</v>
      </c>
      <c r="AU399" s="920">
        <f>SUM(AV397:AV398)</f>
        <v>0</v>
      </c>
      <c r="AV399" s="921"/>
      <c r="AW399" s="920">
        <f>SUM(AX397:AX398)</f>
        <v>0</v>
      </c>
      <c r="AX399" s="921"/>
      <c r="AY399" s="920">
        <f>SUM(AZ397:AZ398)</f>
        <v>0</v>
      </c>
      <c r="AZ399" s="921"/>
      <c r="BA399" s="181">
        <f>SUM(AU399:AZ399)</f>
        <v>0</v>
      </c>
      <c r="BB399" s="920">
        <f>SUM(BC397:BC398)</f>
        <v>0</v>
      </c>
      <c r="BC399" s="921"/>
      <c r="BD399" s="920">
        <f>SUM(BE397:BE398)</f>
        <v>0</v>
      </c>
      <c r="BE399" s="921"/>
      <c r="BF399" s="920">
        <f>SUM(BG397:BG398)</f>
        <v>0</v>
      </c>
      <c r="BG399" s="921"/>
      <c r="BH399" s="181">
        <f>SUM(BB399:BG399)</f>
        <v>0</v>
      </c>
      <c r="BI399" s="181">
        <f>SUM(BI397:BI398)</f>
        <v>0</v>
      </c>
      <c r="BJ399" s="181">
        <f>SUM(BJ397:BJ398)</f>
        <v>0</v>
      </c>
      <c r="BK399" s="181">
        <f>SUM(BK397:BK398)</f>
        <v>0</v>
      </c>
      <c r="BL399" s="181">
        <f>SUM(BI399:BK399)</f>
        <v>0</v>
      </c>
    </row>
    <row r="400" spans="1:65" s="132" customFormat="1" ht="33" customHeight="1">
      <c r="A400" s="151">
        <v>1900</v>
      </c>
      <c r="B400" s="167"/>
      <c r="C400" s="669"/>
      <c r="D400" s="564"/>
      <c r="E400" s="564"/>
      <c r="F400" s="564"/>
      <c r="G400" s="564"/>
      <c r="H400" s="564"/>
      <c r="I400" s="564"/>
      <c r="J400" s="564"/>
      <c r="K400" s="564"/>
      <c r="L400" s="564"/>
      <c r="M400" s="564"/>
      <c r="N400" s="564"/>
      <c r="O400" s="564"/>
      <c r="P400" s="564"/>
      <c r="Q400" s="14" t="s">
        <v>135</v>
      </c>
      <c r="R400" s="34"/>
      <c r="S400" s="191"/>
      <c r="T400" s="192"/>
      <c r="U400" s="193"/>
      <c r="V400" s="192"/>
      <c r="W400" s="193"/>
      <c r="X400" s="192"/>
      <c r="Y400" s="129"/>
      <c r="Z400" s="191"/>
      <c r="AA400" s="192"/>
      <c r="AB400" s="193"/>
      <c r="AC400" s="192"/>
      <c r="AD400" s="193"/>
      <c r="AE400" s="192"/>
      <c r="AF400" s="129"/>
      <c r="AG400" s="191"/>
      <c r="AH400" s="192"/>
      <c r="AI400" s="193"/>
      <c r="AJ400" s="192"/>
      <c r="AK400" s="193"/>
      <c r="AL400" s="192"/>
      <c r="AM400" s="129"/>
      <c r="AN400" s="191"/>
      <c r="AO400" s="192"/>
      <c r="AP400" s="193"/>
      <c r="AQ400" s="192"/>
      <c r="AR400" s="193"/>
      <c r="AS400" s="192"/>
      <c r="AT400" s="129"/>
      <c r="AU400" s="191"/>
      <c r="AV400" s="192"/>
      <c r="AW400" s="193"/>
      <c r="AX400" s="192"/>
      <c r="AY400" s="193"/>
      <c r="AZ400" s="192"/>
      <c r="BA400" s="129"/>
      <c r="BB400" s="191"/>
      <c r="BC400" s="192"/>
      <c r="BD400" s="193"/>
      <c r="BE400" s="192"/>
      <c r="BF400" s="193"/>
      <c r="BG400" s="192"/>
      <c r="BH400" s="129"/>
      <c r="BI400" s="197"/>
      <c r="BJ400" s="197"/>
      <c r="BK400" s="197"/>
      <c r="BL400" s="329"/>
    </row>
    <row r="401" spans="1:65" s="132" customFormat="1" ht="15" customHeight="1">
      <c r="A401" s="167"/>
      <c r="B401" s="167"/>
      <c r="C401" s="912">
        <f>D397</f>
        <v>0</v>
      </c>
      <c r="D401" s="616"/>
      <c r="E401" s="616"/>
      <c r="F401" s="616"/>
      <c r="G401" s="616"/>
      <c r="H401" s="616"/>
      <c r="I401" s="616"/>
      <c r="J401" s="616"/>
      <c r="K401" s="616"/>
      <c r="L401" s="616"/>
      <c r="M401" s="616"/>
      <c r="N401" s="616"/>
      <c r="O401" s="616"/>
      <c r="P401" s="616"/>
      <c r="Q401" s="189">
        <f>VLOOKUP(E397,Leave_Benefits,3,0)</f>
        <v>0</v>
      </c>
      <c r="R401" s="34"/>
      <c r="S401" s="913">
        <f>T397*$Q401</f>
        <v>0</v>
      </c>
      <c r="T401" s="914"/>
      <c r="U401" s="913">
        <f>V397*$Q401</f>
        <v>0</v>
      </c>
      <c r="V401" s="914"/>
      <c r="W401" s="913">
        <f>X397*$Q401</f>
        <v>0</v>
      </c>
      <c r="X401" s="914"/>
      <c r="Y401" s="116">
        <f>SUM(S401:X401)</f>
        <v>0</v>
      </c>
      <c r="Z401" s="926">
        <f>AA397*$Q401</f>
        <v>0</v>
      </c>
      <c r="AA401" s="927"/>
      <c r="AB401" s="926">
        <f>AC397*$Q401</f>
        <v>0</v>
      </c>
      <c r="AC401" s="927"/>
      <c r="AD401" s="926">
        <f>AE397*$Q401</f>
        <v>0</v>
      </c>
      <c r="AE401" s="927"/>
      <c r="AF401" s="277">
        <f>Z401+AB401+AD401</f>
        <v>0</v>
      </c>
      <c r="AG401" s="924">
        <f>AH397*$Q401</f>
        <v>0</v>
      </c>
      <c r="AH401" s="925"/>
      <c r="AI401" s="924">
        <f>AJ397*$Q401</f>
        <v>0</v>
      </c>
      <c r="AJ401" s="925"/>
      <c r="AK401" s="924">
        <f>AL397*$Q401</f>
        <v>0</v>
      </c>
      <c r="AL401" s="925"/>
      <c r="AM401" s="280">
        <f>AG401+AI401+AK401</f>
        <v>0</v>
      </c>
      <c r="AN401" s="917">
        <f>AO397*$Q401</f>
        <v>0</v>
      </c>
      <c r="AO401" s="918"/>
      <c r="AP401" s="917">
        <f>AQ397*$Q401</f>
        <v>0</v>
      </c>
      <c r="AQ401" s="918"/>
      <c r="AR401" s="917">
        <f>AS397*$Q401</f>
        <v>0</v>
      </c>
      <c r="AS401" s="918"/>
      <c r="AT401" s="289">
        <f>AN401+AP401+AR401</f>
        <v>0</v>
      </c>
      <c r="AU401" s="915">
        <f>AV397*$Q401</f>
        <v>0</v>
      </c>
      <c r="AV401" s="916"/>
      <c r="AW401" s="915">
        <f>AX397*$Q401</f>
        <v>0</v>
      </c>
      <c r="AX401" s="916"/>
      <c r="AY401" s="915">
        <f>AZ397*$Q401</f>
        <v>0</v>
      </c>
      <c r="AZ401" s="916"/>
      <c r="BA401" s="292">
        <f>SUM(AU401:AZ401)</f>
        <v>0</v>
      </c>
      <c r="BB401" s="922">
        <f>BC397*$Q401</f>
        <v>0</v>
      </c>
      <c r="BC401" s="923"/>
      <c r="BD401" s="922">
        <f>BE397*$Q401</f>
        <v>0</v>
      </c>
      <c r="BE401" s="923"/>
      <c r="BF401" s="922">
        <f>BG397*$Q401</f>
        <v>0</v>
      </c>
      <c r="BG401" s="923"/>
      <c r="BH401" s="295">
        <f>BB401+BD401+BF401</f>
        <v>0</v>
      </c>
      <c r="BI401" s="296">
        <f t="shared" ref="BI401" si="347">S401+Z401+AG401+AN401+AU401+BB401</f>
        <v>0</v>
      </c>
      <c r="BJ401" s="296">
        <f t="shared" ref="BJ401" si="348">U401+AB401+AI401+AP401+AW401+BD401</f>
        <v>0</v>
      </c>
      <c r="BK401" s="296">
        <f t="shared" ref="BK401" si="349">W401+AD401+AK401+AR401+AY401+BF401</f>
        <v>0</v>
      </c>
      <c r="BL401" s="478">
        <f>SUM(BI401:BK401)</f>
        <v>0</v>
      </c>
    </row>
    <row r="402" spans="1:65" s="132" customFormat="1" ht="15" customHeight="1">
      <c r="A402" s="167"/>
      <c r="B402" s="167"/>
      <c r="C402" s="912">
        <f>D398</f>
        <v>0</v>
      </c>
      <c r="D402" s="616"/>
      <c r="E402" s="616"/>
      <c r="F402" s="616"/>
      <c r="G402" s="616"/>
      <c r="H402" s="616"/>
      <c r="I402" s="616"/>
      <c r="J402" s="616"/>
      <c r="K402" s="616"/>
      <c r="L402" s="616"/>
      <c r="M402" s="616"/>
      <c r="N402" s="616"/>
      <c r="O402" s="616"/>
      <c r="P402" s="616"/>
      <c r="Q402" s="189">
        <f>VLOOKUP(E398,Leave_Benefits,3,0)</f>
        <v>0</v>
      </c>
      <c r="R402" s="34"/>
      <c r="S402" s="913">
        <f>T398*$Q402</f>
        <v>0</v>
      </c>
      <c r="T402" s="914"/>
      <c r="U402" s="913">
        <f>V398*$Q402</f>
        <v>0</v>
      </c>
      <c r="V402" s="914"/>
      <c r="W402" s="913">
        <f>X398*$Q402</f>
        <v>0</v>
      </c>
      <c r="X402" s="914"/>
      <c r="Y402" s="116">
        <f>SUM(S402:X402)</f>
        <v>0</v>
      </c>
      <c r="Z402" s="926">
        <f>AA398*$Q402</f>
        <v>0</v>
      </c>
      <c r="AA402" s="927"/>
      <c r="AB402" s="926">
        <f>AC398*$Q402</f>
        <v>0</v>
      </c>
      <c r="AC402" s="927"/>
      <c r="AD402" s="926">
        <f>AE398*$Q402</f>
        <v>0</v>
      </c>
      <c r="AE402" s="927"/>
      <c r="AF402" s="277">
        <f>Z402+AB402+AD402</f>
        <v>0</v>
      </c>
      <c r="AG402" s="924">
        <f>AH398*$Q402</f>
        <v>0</v>
      </c>
      <c r="AH402" s="925"/>
      <c r="AI402" s="924">
        <f>AJ398*$Q402</f>
        <v>0</v>
      </c>
      <c r="AJ402" s="925"/>
      <c r="AK402" s="924">
        <f>AL398*$Q402</f>
        <v>0</v>
      </c>
      <c r="AL402" s="925"/>
      <c r="AM402" s="280">
        <f>AG402+AI402+AK402</f>
        <v>0</v>
      </c>
      <c r="AN402" s="917">
        <f>AO398*$Q402</f>
        <v>0</v>
      </c>
      <c r="AO402" s="918"/>
      <c r="AP402" s="917">
        <f>AQ398*$Q402</f>
        <v>0</v>
      </c>
      <c r="AQ402" s="918"/>
      <c r="AR402" s="917">
        <f>AS398*$Q402</f>
        <v>0</v>
      </c>
      <c r="AS402" s="918"/>
      <c r="AT402" s="289">
        <f>AN402+AP402+AR402</f>
        <v>0</v>
      </c>
      <c r="AU402" s="915">
        <f>AV398*$Q402</f>
        <v>0</v>
      </c>
      <c r="AV402" s="916"/>
      <c r="AW402" s="915">
        <f>AX398*$Q402</f>
        <v>0</v>
      </c>
      <c r="AX402" s="916"/>
      <c r="AY402" s="915">
        <f>AZ398*$Q402</f>
        <v>0</v>
      </c>
      <c r="AZ402" s="916"/>
      <c r="BA402" s="292">
        <f>SUM(AU402:AZ402)</f>
        <v>0</v>
      </c>
      <c r="BB402" s="922">
        <f>BC398*$Q402</f>
        <v>0</v>
      </c>
      <c r="BC402" s="923"/>
      <c r="BD402" s="922">
        <f>BE398*$Q402</f>
        <v>0</v>
      </c>
      <c r="BE402" s="923"/>
      <c r="BF402" s="922">
        <f>BG398*$Q402</f>
        <v>0</v>
      </c>
      <c r="BG402" s="923"/>
      <c r="BH402" s="295">
        <f>BB402+BD402+BF402</f>
        <v>0</v>
      </c>
      <c r="BI402" s="296">
        <f t="shared" ref="BI402" si="350">S402+Z402+AG402+AN402+AU402+BB402</f>
        <v>0</v>
      </c>
      <c r="BJ402" s="296">
        <f t="shared" ref="BJ402" si="351">U402+AB402+AI402+AP402+AW402+BD402</f>
        <v>0</v>
      </c>
      <c r="BK402" s="296">
        <f t="shared" ref="BK402" si="352">W402+AD402+AK402+AR402+AY402+BF402</f>
        <v>0</v>
      </c>
      <c r="BL402" s="478">
        <f>SUM(BI402:BK402)</f>
        <v>0</v>
      </c>
    </row>
    <row r="403" spans="1:65" s="132" customFormat="1" ht="15" customHeight="1">
      <c r="A403" s="167"/>
      <c r="B403" s="167"/>
      <c r="C403" s="556"/>
      <c r="D403" s="557"/>
      <c r="E403" s="557"/>
      <c r="F403" s="557"/>
      <c r="G403" s="557"/>
      <c r="H403" s="557"/>
      <c r="I403" s="557"/>
      <c r="J403" s="557"/>
      <c r="K403" s="557"/>
      <c r="L403" s="557"/>
      <c r="M403" s="557"/>
      <c r="N403" s="558"/>
      <c r="O403" s="627" t="s">
        <v>136</v>
      </c>
      <c r="P403" s="625"/>
      <c r="Q403" s="625"/>
      <c r="R403" s="626"/>
      <c r="S403" s="897">
        <f>SUM(S401:S402)</f>
        <v>0</v>
      </c>
      <c r="T403" s="892"/>
      <c r="U403" s="897">
        <f>SUM(U401:U402)</f>
        <v>0</v>
      </c>
      <c r="V403" s="892"/>
      <c r="W403" s="897">
        <f>SUM(W401:W402)</f>
        <v>0</v>
      </c>
      <c r="X403" s="892"/>
      <c r="Y403" s="181">
        <f>SUM(S403:X403)</f>
        <v>0</v>
      </c>
      <c r="Z403" s="897">
        <f>SUM(Z401:Z402)</f>
        <v>0</v>
      </c>
      <c r="AA403" s="892"/>
      <c r="AB403" s="897">
        <f>SUM(AB401:AB402)</f>
        <v>0</v>
      </c>
      <c r="AC403" s="892"/>
      <c r="AD403" s="897">
        <f>SUM(AD401:AD402)</f>
        <v>0</v>
      </c>
      <c r="AE403" s="892"/>
      <c r="AF403" s="181">
        <f>SUM(Z403:AE403)</f>
        <v>0</v>
      </c>
      <c r="AG403" s="897">
        <f>SUM(AG401:AG402)</f>
        <v>0</v>
      </c>
      <c r="AH403" s="892"/>
      <c r="AI403" s="897">
        <f>SUM(AI401:AI402)</f>
        <v>0</v>
      </c>
      <c r="AJ403" s="892"/>
      <c r="AK403" s="897">
        <f>SUM(AK401:AK402)</f>
        <v>0</v>
      </c>
      <c r="AL403" s="892"/>
      <c r="AM403" s="181">
        <f>SUM(AG403:AL403)</f>
        <v>0</v>
      </c>
      <c r="AN403" s="897">
        <f>SUM(AN401:AN402)</f>
        <v>0</v>
      </c>
      <c r="AO403" s="892"/>
      <c r="AP403" s="897">
        <f>SUM(AP401:AP402)</f>
        <v>0</v>
      </c>
      <c r="AQ403" s="892"/>
      <c r="AR403" s="897">
        <f>SUM(AR401:AR402)</f>
        <v>0</v>
      </c>
      <c r="AS403" s="892"/>
      <c r="AT403" s="181">
        <f>SUM(AN403:AS403)</f>
        <v>0</v>
      </c>
      <c r="AU403" s="897">
        <f>SUM(AU401:AU402)</f>
        <v>0</v>
      </c>
      <c r="AV403" s="892"/>
      <c r="AW403" s="897">
        <f>SUM(AW401:AW402)</f>
        <v>0</v>
      </c>
      <c r="AX403" s="892"/>
      <c r="AY403" s="897">
        <f>SUM(AY401:AY402)</f>
        <v>0</v>
      </c>
      <c r="AZ403" s="892"/>
      <c r="BA403" s="181">
        <f>SUM(AU403:AZ403)</f>
        <v>0</v>
      </c>
      <c r="BB403" s="897">
        <f>SUM(BB401:BB402)</f>
        <v>0</v>
      </c>
      <c r="BC403" s="892"/>
      <c r="BD403" s="897">
        <f>SUM(BD401:BD402)</f>
        <v>0</v>
      </c>
      <c r="BE403" s="892"/>
      <c r="BF403" s="897">
        <f>SUM(BF401:BF402)</f>
        <v>0</v>
      </c>
      <c r="BG403" s="892"/>
      <c r="BH403" s="181">
        <f>SUM(BB403:BG403)</f>
        <v>0</v>
      </c>
      <c r="BI403" s="181">
        <f>SUM(BI401:BI402)</f>
        <v>0</v>
      </c>
      <c r="BJ403" s="181">
        <f>SUM(BJ401:BJ402)</f>
        <v>0</v>
      </c>
      <c r="BK403" s="181">
        <f>SUM(BK401:BK402)</f>
        <v>0</v>
      </c>
      <c r="BL403" s="181">
        <f>SUM(BI403:BK403)</f>
        <v>0</v>
      </c>
    </row>
    <row r="404" spans="1:65" s="132" customFormat="1" ht="15" customHeight="1">
      <c r="A404" s="167"/>
      <c r="B404" s="167"/>
      <c r="C404" s="566" t="s">
        <v>358</v>
      </c>
      <c r="D404" s="567"/>
      <c r="E404" s="567"/>
      <c r="F404" s="567"/>
      <c r="G404" s="567"/>
      <c r="H404" s="567"/>
      <c r="I404" s="567"/>
      <c r="J404" s="567"/>
      <c r="K404" s="567"/>
      <c r="L404" s="567"/>
      <c r="M404" s="567"/>
      <c r="N404" s="567"/>
      <c r="O404" s="567"/>
      <c r="P404" s="567"/>
      <c r="Q404" s="567"/>
      <c r="R404" s="568"/>
      <c r="S404" s="891">
        <f>SUM(S399+S403)</f>
        <v>0</v>
      </c>
      <c r="T404" s="892"/>
      <c r="U404" s="891">
        <f>SUM(U399+U403)</f>
        <v>0</v>
      </c>
      <c r="V404" s="892"/>
      <c r="W404" s="891">
        <f>SUM(W399+W403)</f>
        <v>0</v>
      </c>
      <c r="X404" s="892"/>
      <c r="Y404" s="473">
        <f>SUM(S404:X404)</f>
        <v>0</v>
      </c>
      <c r="Z404" s="891">
        <f>SUM(Z399+Z403)</f>
        <v>0</v>
      </c>
      <c r="AA404" s="892"/>
      <c r="AB404" s="891">
        <f>SUM(AB399+AB403)</f>
        <v>0</v>
      </c>
      <c r="AC404" s="892"/>
      <c r="AD404" s="891">
        <f>SUM(AD399+AD403)</f>
        <v>0</v>
      </c>
      <c r="AE404" s="892"/>
      <c r="AF404" s="473">
        <f>SUM(Z404:AE404)</f>
        <v>0</v>
      </c>
      <c r="AG404" s="891">
        <f>SUM(AG399+AG403)</f>
        <v>0</v>
      </c>
      <c r="AH404" s="892"/>
      <c r="AI404" s="891">
        <f>SUM(AI399+AI403)</f>
        <v>0</v>
      </c>
      <c r="AJ404" s="892"/>
      <c r="AK404" s="891">
        <f>SUM(AK399+AK403)</f>
        <v>0</v>
      </c>
      <c r="AL404" s="892"/>
      <c r="AM404" s="473">
        <f>SUM(AG404:AL404)</f>
        <v>0</v>
      </c>
      <c r="AN404" s="891">
        <f>SUM(AN399+AN403)</f>
        <v>0</v>
      </c>
      <c r="AO404" s="892"/>
      <c r="AP404" s="891">
        <f>SUM(AP399+AP403)</f>
        <v>0</v>
      </c>
      <c r="AQ404" s="892"/>
      <c r="AR404" s="891">
        <f>SUM(AR399+AR403)</f>
        <v>0</v>
      </c>
      <c r="AS404" s="892"/>
      <c r="AT404" s="473">
        <f>SUM(AN404:AS404)</f>
        <v>0</v>
      </c>
      <c r="AU404" s="891">
        <f>SUM(AU399+AU403)</f>
        <v>0</v>
      </c>
      <c r="AV404" s="892"/>
      <c r="AW404" s="891">
        <f>SUM(AW399+AW403)</f>
        <v>0</v>
      </c>
      <c r="AX404" s="892"/>
      <c r="AY404" s="891">
        <f>SUM(AY399+AY403)</f>
        <v>0</v>
      </c>
      <c r="AZ404" s="892"/>
      <c r="BA404" s="473">
        <f>SUM(AU404:AZ404)</f>
        <v>0</v>
      </c>
      <c r="BB404" s="891">
        <f>SUM(BB399+BB403)</f>
        <v>0</v>
      </c>
      <c r="BC404" s="892"/>
      <c r="BD404" s="891">
        <f>SUM(BD399+BD403)</f>
        <v>0</v>
      </c>
      <c r="BE404" s="892"/>
      <c r="BF404" s="891">
        <f>SUM(BF399+BF403)</f>
        <v>0</v>
      </c>
      <c r="BG404" s="892"/>
      <c r="BH404" s="473">
        <f>SUM(BB404:BG404)</f>
        <v>0</v>
      </c>
      <c r="BI404" s="473">
        <f>SUM(BI399+BI403)</f>
        <v>0</v>
      </c>
      <c r="BJ404" s="473">
        <f>SUM(BJ399+BJ403)</f>
        <v>0</v>
      </c>
      <c r="BK404" s="473">
        <f>SUM(BK399+BK403)</f>
        <v>0</v>
      </c>
      <c r="BL404" s="473">
        <f>SUM(BI404:BK404)</f>
        <v>0</v>
      </c>
    </row>
    <row r="405" spans="1:65" s="461" customFormat="1" ht="15" customHeight="1">
      <c r="A405" s="460" t="s">
        <v>450</v>
      </c>
      <c r="B405" s="460"/>
      <c r="C405" s="644" t="s">
        <v>451</v>
      </c>
      <c r="D405" s="602"/>
      <c r="E405" s="602"/>
      <c r="F405" s="602"/>
      <c r="G405" s="602"/>
      <c r="H405" s="602"/>
      <c r="I405" s="602"/>
      <c r="J405" s="602"/>
      <c r="K405" s="602"/>
      <c r="L405" s="602"/>
      <c r="M405" s="602"/>
      <c r="N405" s="602"/>
      <c r="O405" s="602"/>
      <c r="P405" s="602"/>
      <c r="Q405" s="602"/>
      <c r="R405" s="645"/>
      <c r="S405" s="133"/>
      <c r="T405" s="192"/>
      <c r="U405" s="184"/>
      <c r="V405" s="378"/>
      <c r="W405" s="133"/>
      <c r="X405" s="192"/>
      <c r="Y405" s="129"/>
      <c r="Z405" s="133"/>
      <c r="AA405" s="192"/>
      <c r="AB405" s="184"/>
      <c r="AC405" s="378"/>
      <c r="AD405" s="133"/>
      <c r="AE405" s="192"/>
      <c r="AF405" s="129"/>
      <c r="AG405" s="133"/>
      <c r="AH405" s="192"/>
      <c r="AI405" s="184"/>
      <c r="AJ405" s="378"/>
      <c r="AK405" s="133"/>
      <c r="AL405" s="192"/>
      <c r="AM405" s="129"/>
      <c r="AN405" s="133"/>
      <c r="AO405" s="192"/>
      <c r="AP405" s="184"/>
      <c r="AQ405" s="378"/>
      <c r="AR405" s="133"/>
      <c r="AS405" s="192"/>
      <c r="AT405" s="129"/>
      <c r="AU405" s="133"/>
      <c r="AV405" s="192"/>
      <c r="AW405" s="184"/>
      <c r="AX405" s="378"/>
      <c r="AY405" s="133"/>
      <c r="AZ405" s="192"/>
      <c r="BA405" s="129"/>
      <c r="BB405" s="133"/>
      <c r="BC405" s="192"/>
      <c r="BD405" s="184"/>
      <c r="BE405" s="378"/>
      <c r="BF405" s="133"/>
      <c r="BG405" s="192"/>
      <c r="BH405" s="129"/>
      <c r="BI405" s="329"/>
      <c r="BJ405" s="329"/>
      <c r="BK405" s="329"/>
      <c r="BL405" s="329"/>
    </row>
    <row r="406" spans="1:65" s="4" customFormat="1" ht="15" customHeight="1">
      <c r="A406" s="48"/>
      <c r="B406" s="48"/>
      <c r="C406" s="591" t="s">
        <v>449</v>
      </c>
      <c r="D406" s="564"/>
      <c r="E406" s="564"/>
      <c r="F406" s="564"/>
      <c r="G406" s="564"/>
      <c r="H406" s="564"/>
      <c r="I406" s="564"/>
      <c r="J406" s="564"/>
      <c r="K406" s="564"/>
      <c r="L406" s="564"/>
      <c r="M406" s="564"/>
      <c r="N406" s="564"/>
      <c r="O406" s="564"/>
      <c r="P406" s="564"/>
      <c r="Q406" s="564"/>
      <c r="R406" s="565"/>
      <c r="S406" s="589">
        <v>0</v>
      </c>
      <c r="T406" s="590"/>
      <c r="U406" s="589">
        <v>0</v>
      </c>
      <c r="V406" s="590"/>
      <c r="W406" s="589">
        <v>0</v>
      </c>
      <c r="X406" s="590"/>
      <c r="Y406" s="116">
        <f>SUM(S406+U406+W406)</f>
        <v>0</v>
      </c>
      <c r="Z406" s="789">
        <v>0</v>
      </c>
      <c r="AA406" s="790"/>
      <c r="AB406" s="789">
        <v>0</v>
      </c>
      <c r="AC406" s="790"/>
      <c r="AD406" s="789">
        <v>0</v>
      </c>
      <c r="AE406" s="790"/>
      <c r="AF406" s="277">
        <f>SUM(Z406+AB406+AD406)</f>
        <v>0</v>
      </c>
      <c r="AG406" s="785">
        <v>0</v>
      </c>
      <c r="AH406" s="786"/>
      <c r="AI406" s="785">
        <v>0</v>
      </c>
      <c r="AJ406" s="786"/>
      <c r="AK406" s="785">
        <v>0</v>
      </c>
      <c r="AL406" s="786"/>
      <c r="AM406" s="543">
        <f>SUM(AG406+AI406+AK406)</f>
        <v>0</v>
      </c>
      <c r="AN406" s="889">
        <v>0</v>
      </c>
      <c r="AO406" s="890"/>
      <c r="AP406" s="889">
        <v>0</v>
      </c>
      <c r="AQ406" s="890"/>
      <c r="AR406" s="889">
        <v>0</v>
      </c>
      <c r="AS406" s="890"/>
      <c r="AT406" s="289">
        <f>SUM(AN406+AP406+AR406)</f>
        <v>0</v>
      </c>
      <c r="AU406" s="893">
        <v>0</v>
      </c>
      <c r="AV406" s="894"/>
      <c r="AW406" s="893">
        <v>0</v>
      </c>
      <c r="AX406" s="894"/>
      <c r="AY406" s="893">
        <v>0</v>
      </c>
      <c r="AZ406" s="894"/>
      <c r="BA406" s="292">
        <f>SUM(AU406+AW406+AY406)</f>
        <v>0</v>
      </c>
      <c r="BB406" s="887">
        <v>0</v>
      </c>
      <c r="BC406" s="888"/>
      <c r="BD406" s="887">
        <v>0</v>
      </c>
      <c r="BE406" s="888"/>
      <c r="BF406" s="887">
        <v>0</v>
      </c>
      <c r="BG406" s="888"/>
      <c r="BH406" s="542">
        <f>SUM(BB406+BD406+BF406)</f>
        <v>0</v>
      </c>
      <c r="BI406" s="296">
        <f t="shared" ref="BI406:BI410" si="353">S406+Z406+AG406+AN406+AU406+BB406</f>
        <v>0</v>
      </c>
      <c r="BJ406" s="296">
        <f t="shared" ref="BJ406:BJ410" si="354">U406+AB406+AI406+AP406+AW406+BD406</f>
        <v>0</v>
      </c>
      <c r="BK406" s="296">
        <f t="shared" ref="BK406:BK410" si="355">W406+AD406+AK406+AR406+AY406+BF406</f>
        <v>0</v>
      </c>
      <c r="BL406" s="478">
        <f t="shared" ref="BL406:BL410" si="356">SUM(BI406:BK406)</f>
        <v>0</v>
      </c>
    </row>
    <row r="407" spans="1:65" s="4" customFormat="1" ht="15" customHeight="1">
      <c r="A407" s="48"/>
      <c r="B407" s="48"/>
      <c r="C407" s="591" t="s">
        <v>449</v>
      </c>
      <c r="D407" s="564"/>
      <c r="E407" s="564"/>
      <c r="F407" s="564"/>
      <c r="G407" s="564"/>
      <c r="H407" s="564"/>
      <c r="I407" s="564"/>
      <c r="J407" s="564"/>
      <c r="K407" s="564"/>
      <c r="L407" s="564"/>
      <c r="M407" s="564"/>
      <c r="N407" s="564"/>
      <c r="O407" s="564"/>
      <c r="P407" s="564"/>
      <c r="Q407" s="564"/>
      <c r="R407" s="565"/>
      <c r="S407" s="589">
        <v>0</v>
      </c>
      <c r="T407" s="590"/>
      <c r="U407" s="589">
        <v>0</v>
      </c>
      <c r="V407" s="590"/>
      <c r="W407" s="589">
        <v>0</v>
      </c>
      <c r="X407" s="590"/>
      <c r="Y407" s="116">
        <f t="shared" ref="Y407:Y410" si="357">SUM(S407+U407+W407)</f>
        <v>0</v>
      </c>
      <c r="Z407" s="789">
        <v>0</v>
      </c>
      <c r="AA407" s="790"/>
      <c r="AB407" s="789">
        <v>0</v>
      </c>
      <c r="AC407" s="790"/>
      <c r="AD407" s="789">
        <v>0</v>
      </c>
      <c r="AE407" s="790"/>
      <c r="AF407" s="277">
        <f t="shared" ref="AF407:AF410" si="358">SUM(Z407+AB407+AD407)</f>
        <v>0</v>
      </c>
      <c r="AG407" s="785">
        <v>0</v>
      </c>
      <c r="AH407" s="786"/>
      <c r="AI407" s="785">
        <v>0</v>
      </c>
      <c r="AJ407" s="786"/>
      <c r="AK407" s="785">
        <v>0</v>
      </c>
      <c r="AL407" s="786"/>
      <c r="AM407" s="543">
        <f t="shared" ref="AM407:AM410" si="359">SUM(AG407+AI407+AK407)</f>
        <v>0</v>
      </c>
      <c r="AN407" s="889">
        <v>0</v>
      </c>
      <c r="AO407" s="890"/>
      <c r="AP407" s="889">
        <v>0</v>
      </c>
      <c r="AQ407" s="890"/>
      <c r="AR407" s="889">
        <v>0</v>
      </c>
      <c r="AS407" s="890"/>
      <c r="AT407" s="289">
        <f t="shared" ref="AT407:AT410" si="360">SUM(AN407+AP407+AR407)</f>
        <v>0</v>
      </c>
      <c r="AU407" s="893">
        <v>0</v>
      </c>
      <c r="AV407" s="894"/>
      <c r="AW407" s="893">
        <v>0</v>
      </c>
      <c r="AX407" s="894"/>
      <c r="AY407" s="893">
        <v>0</v>
      </c>
      <c r="AZ407" s="894"/>
      <c r="BA407" s="292">
        <f t="shared" ref="BA407:BA410" si="361">SUM(AU407+AW407+AY407)</f>
        <v>0</v>
      </c>
      <c r="BB407" s="887">
        <v>0</v>
      </c>
      <c r="BC407" s="888"/>
      <c r="BD407" s="887">
        <v>0</v>
      </c>
      <c r="BE407" s="888"/>
      <c r="BF407" s="887">
        <v>0</v>
      </c>
      <c r="BG407" s="888"/>
      <c r="BH407" s="542">
        <f t="shared" ref="BH407:BH410" si="362">SUM(BB407+BD407+BF407)</f>
        <v>0</v>
      </c>
      <c r="BI407" s="296">
        <f t="shared" si="353"/>
        <v>0</v>
      </c>
      <c r="BJ407" s="296">
        <f t="shared" si="354"/>
        <v>0</v>
      </c>
      <c r="BK407" s="296">
        <f t="shared" si="355"/>
        <v>0</v>
      </c>
      <c r="BL407" s="478">
        <f t="shared" si="356"/>
        <v>0</v>
      </c>
    </row>
    <row r="408" spans="1:65" s="4" customFormat="1" ht="15" customHeight="1">
      <c r="A408" s="48"/>
      <c r="B408" s="48"/>
      <c r="C408" s="591" t="s">
        <v>449</v>
      </c>
      <c r="D408" s="564"/>
      <c r="E408" s="564"/>
      <c r="F408" s="564"/>
      <c r="G408" s="564"/>
      <c r="H408" s="564"/>
      <c r="I408" s="564"/>
      <c r="J408" s="564"/>
      <c r="K408" s="564"/>
      <c r="L408" s="564"/>
      <c r="M408" s="564"/>
      <c r="N408" s="564"/>
      <c r="O408" s="564"/>
      <c r="P408" s="564"/>
      <c r="Q408" s="564"/>
      <c r="R408" s="565"/>
      <c r="S408" s="589">
        <v>0</v>
      </c>
      <c r="T408" s="590"/>
      <c r="U408" s="589">
        <v>0</v>
      </c>
      <c r="V408" s="590"/>
      <c r="W408" s="589">
        <v>0</v>
      </c>
      <c r="X408" s="590"/>
      <c r="Y408" s="116">
        <f t="shared" si="357"/>
        <v>0</v>
      </c>
      <c r="Z408" s="789">
        <v>0</v>
      </c>
      <c r="AA408" s="790"/>
      <c r="AB408" s="789">
        <v>0</v>
      </c>
      <c r="AC408" s="790"/>
      <c r="AD408" s="789">
        <v>0</v>
      </c>
      <c r="AE408" s="790"/>
      <c r="AF408" s="277">
        <f t="shared" si="358"/>
        <v>0</v>
      </c>
      <c r="AG408" s="785">
        <v>0</v>
      </c>
      <c r="AH408" s="786"/>
      <c r="AI408" s="785">
        <v>0</v>
      </c>
      <c r="AJ408" s="786"/>
      <c r="AK408" s="785">
        <v>0</v>
      </c>
      <c r="AL408" s="786"/>
      <c r="AM408" s="543">
        <f t="shared" si="359"/>
        <v>0</v>
      </c>
      <c r="AN408" s="889">
        <v>0</v>
      </c>
      <c r="AO408" s="890"/>
      <c r="AP408" s="889">
        <v>0</v>
      </c>
      <c r="AQ408" s="890"/>
      <c r="AR408" s="889">
        <v>0</v>
      </c>
      <c r="AS408" s="890"/>
      <c r="AT408" s="289">
        <f t="shared" si="360"/>
        <v>0</v>
      </c>
      <c r="AU408" s="893">
        <v>0</v>
      </c>
      <c r="AV408" s="894"/>
      <c r="AW408" s="893">
        <v>0</v>
      </c>
      <c r="AX408" s="894"/>
      <c r="AY408" s="893">
        <v>0</v>
      </c>
      <c r="AZ408" s="894"/>
      <c r="BA408" s="292">
        <f t="shared" si="361"/>
        <v>0</v>
      </c>
      <c r="BB408" s="887">
        <v>0</v>
      </c>
      <c r="BC408" s="888"/>
      <c r="BD408" s="887">
        <v>0</v>
      </c>
      <c r="BE408" s="888"/>
      <c r="BF408" s="887">
        <v>0</v>
      </c>
      <c r="BG408" s="888"/>
      <c r="BH408" s="542">
        <f t="shared" si="362"/>
        <v>0</v>
      </c>
      <c r="BI408" s="296">
        <f t="shared" si="353"/>
        <v>0</v>
      </c>
      <c r="BJ408" s="296">
        <f t="shared" si="354"/>
        <v>0</v>
      </c>
      <c r="BK408" s="296">
        <f t="shared" si="355"/>
        <v>0</v>
      </c>
      <c r="BL408" s="478">
        <f t="shared" si="356"/>
        <v>0</v>
      </c>
    </row>
    <row r="409" spans="1:65" s="4" customFormat="1" ht="15" customHeight="1">
      <c r="A409" s="48"/>
      <c r="B409" s="48"/>
      <c r="C409" s="591" t="s">
        <v>449</v>
      </c>
      <c r="D409" s="564"/>
      <c r="E409" s="564"/>
      <c r="F409" s="564"/>
      <c r="G409" s="564"/>
      <c r="H409" s="564"/>
      <c r="I409" s="564"/>
      <c r="J409" s="564"/>
      <c r="K409" s="564"/>
      <c r="L409" s="564"/>
      <c r="M409" s="564"/>
      <c r="N409" s="564"/>
      <c r="O409" s="564"/>
      <c r="P409" s="564"/>
      <c r="Q409" s="564"/>
      <c r="R409" s="565"/>
      <c r="S409" s="589">
        <v>0</v>
      </c>
      <c r="T409" s="590"/>
      <c r="U409" s="589">
        <v>0</v>
      </c>
      <c r="V409" s="590"/>
      <c r="W409" s="589">
        <v>0</v>
      </c>
      <c r="X409" s="590"/>
      <c r="Y409" s="116">
        <f t="shared" si="357"/>
        <v>0</v>
      </c>
      <c r="Z409" s="789">
        <v>0</v>
      </c>
      <c r="AA409" s="790"/>
      <c r="AB409" s="789">
        <v>0</v>
      </c>
      <c r="AC409" s="790"/>
      <c r="AD409" s="789">
        <v>0</v>
      </c>
      <c r="AE409" s="790"/>
      <c r="AF409" s="277">
        <f t="shared" si="358"/>
        <v>0</v>
      </c>
      <c r="AG409" s="785">
        <v>0</v>
      </c>
      <c r="AH409" s="786"/>
      <c r="AI409" s="785">
        <v>0</v>
      </c>
      <c r="AJ409" s="786"/>
      <c r="AK409" s="785">
        <v>0</v>
      </c>
      <c r="AL409" s="786"/>
      <c r="AM409" s="543">
        <f t="shared" si="359"/>
        <v>0</v>
      </c>
      <c r="AN409" s="889">
        <v>0</v>
      </c>
      <c r="AO409" s="890"/>
      <c r="AP409" s="889">
        <v>0</v>
      </c>
      <c r="AQ409" s="890"/>
      <c r="AR409" s="889">
        <v>0</v>
      </c>
      <c r="AS409" s="890"/>
      <c r="AT409" s="289">
        <f t="shared" si="360"/>
        <v>0</v>
      </c>
      <c r="AU409" s="893">
        <v>0</v>
      </c>
      <c r="AV409" s="894"/>
      <c r="AW409" s="893">
        <v>0</v>
      </c>
      <c r="AX409" s="894"/>
      <c r="AY409" s="893">
        <v>0</v>
      </c>
      <c r="AZ409" s="894"/>
      <c r="BA409" s="292">
        <f t="shared" si="361"/>
        <v>0</v>
      </c>
      <c r="BB409" s="887">
        <v>0</v>
      </c>
      <c r="BC409" s="888"/>
      <c r="BD409" s="887">
        <v>0</v>
      </c>
      <c r="BE409" s="888"/>
      <c r="BF409" s="887">
        <v>0</v>
      </c>
      <c r="BG409" s="888"/>
      <c r="BH409" s="542">
        <f t="shared" si="362"/>
        <v>0</v>
      </c>
      <c r="BI409" s="296">
        <f t="shared" si="353"/>
        <v>0</v>
      </c>
      <c r="BJ409" s="296">
        <f t="shared" si="354"/>
        <v>0</v>
      </c>
      <c r="BK409" s="296">
        <f t="shared" si="355"/>
        <v>0</v>
      </c>
      <c r="BL409" s="478">
        <f t="shared" si="356"/>
        <v>0</v>
      </c>
    </row>
    <row r="410" spans="1:65" s="4" customFormat="1" ht="15" customHeight="1">
      <c r="A410" s="48"/>
      <c r="B410" s="48"/>
      <c r="C410" s="591" t="s">
        <v>449</v>
      </c>
      <c r="D410" s="564"/>
      <c r="E410" s="564"/>
      <c r="F410" s="564"/>
      <c r="G410" s="564"/>
      <c r="H410" s="564"/>
      <c r="I410" s="564"/>
      <c r="J410" s="564"/>
      <c r="K410" s="564"/>
      <c r="L410" s="564"/>
      <c r="M410" s="564"/>
      <c r="N410" s="564"/>
      <c r="O410" s="564"/>
      <c r="P410" s="564"/>
      <c r="Q410" s="564"/>
      <c r="R410" s="565"/>
      <c r="S410" s="589">
        <v>0</v>
      </c>
      <c r="T410" s="590"/>
      <c r="U410" s="589">
        <v>0</v>
      </c>
      <c r="V410" s="590"/>
      <c r="W410" s="589">
        <v>0</v>
      </c>
      <c r="X410" s="590"/>
      <c r="Y410" s="116">
        <f t="shared" si="357"/>
        <v>0</v>
      </c>
      <c r="Z410" s="789">
        <v>0</v>
      </c>
      <c r="AA410" s="790"/>
      <c r="AB410" s="789">
        <v>0</v>
      </c>
      <c r="AC410" s="790"/>
      <c r="AD410" s="789">
        <v>0</v>
      </c>
      <c r="AE410" s="790"/>
      <c r="AF410" s="277">
        <f t="shared" si="358"/>
        <v>0</v>
      </c>
      <c r="AG410" s="785">
        <v>0</v>
      </c>
      <c r="AH410" s="786"/>
      <c r="AI410" s="785">
        <v>0</v>
      </c>
      <c r="AJ410" s="786"/>
      <c r="AK410" s="785">
        <v>0</v>
      </c>
      <c r="AL410" s="786"/>
      <c r="AM410" s="543">
        <f t="shared" si="359"/>
        <v>0</v>
      </c>
      <c r="AN410" s="889">
        <v>0</v>
      </c>
      <c r="AO410" s="890"/>
      <c r="AP410" s="889">
        <v>0</v>
      </c>
      <c r="AQ410" s="890"/>
      <c r="AR410" s="889">
        <v>0</v>
      </c>
      <c r="AS410" s="890"/>
      <c r="AT410" s="289">
        <f t="shared" si="360"/>
        <v>0</v>
      </c>
      <c r="AU410" s="893">
        <v>0</v>
      </c>
      <c r="AV410" s="894"/>
      <c r="AW410" s="893">
        <v>0</v>
      </c>
      <c r="AX410" s="894"/>
      <c r="AY410" s="893">
        <v>0</v>
      </c>
      <c r="AZ410" s="894"/>
      <c r="BA410" s="292">
        <f t="shared" si="361"/>
        <v>0</v>
      </c>
      <c r="BB410" s="887">
        <v>0</v>
      </c>
      <c r="BC410" s="888"/>
      <c r="BD410" s="887">
        <v>0</v>
      </c>
      <c r="BE410" s="888"/>
      <c r="BF410" s="887">
        <v>0</v>
      </c>
      <c r="BG410" s="888"/>
      <c r="BH410" s="542">
        <f t="shared" si="362"/>
        <v>0</v>
      </c>
      <c r="BI410" s="296">
        <f t="shared" si="353"/>
        <v>0</v>
      </c>
      <c r="BJ410" s="296">
        <f t="shared" si="354"/>
        <v>0</v>
      </c>
      <c r="BK410" s="296">
        <f t="shared" si="355"/>
        <v>0</v>
      </c>
      <c r="BL410" s="478">
        <f t="shared" si="356"/>
        <v>0</v>
      </c>
    </row>
    <row r="411" spans="1:65" s="171" customFormat="1" ht="15.75">
      <c r="A411" s="167"/>
      <c r="B411" s="167"/>
      <c r="C411" s="706"/>
      <c r="D411" s="707"/>
      <c r="E411" s="707"/>
      <c r="F411" s="707"/>
      <c r="G411" s="707"/>
      <c r="H411" s="707"/>
      <c r="I411" s="707"/>
      <c r="J411" s="707"/>
      <c r="K411" s="707"/>
      <c r="L411" s="707"/>
      <c r="M411" s="707"/>
      <c r="N411" s="707"/>
      <c r="O411" s="640" t="s">
        <v>456</v>
      </c>
      <c r="P411" s="640"/>
      <c r="Q411" s="640"/>
      <c r="R411" s="641"/>
      <c r="S411" s="642">
        <f>SUM(S406:T410)</f>
        <v>0</v>
      </c>
      <c r="T411" s="643"/>
      <c r="U411" s="642">
        <f>SUM(U406:V410)</f>
        <v>0</v>
      </c>
      <c r="V411" s="643"/>
      <c r="W411" s="642">
        <f>SUM(W406:X410)</f>
        <v>0</v>
      </c>
      <c r="X411" s="643"/>
      <c r="Y411" s="462">
        <f>SUM(S411:X411)</f>
        <v>0</v>
      </c>
      <c r="Z411" s="642">
        <f>SUM(Z406:AA410)</f>
        <v>0</v>
      </c>
      <c r="AA411" s="643"/>
      <c r="AB411" s="642">
        <f>SUM(AB406:AC410)</f>
        <v>0</v>
      </c>
      <c r="AC411" s="643"/>
      <c r="AD411" s="642">
        <f>SUM(AD406:AE410)</f>
        <v>0</v>
      </c>
      <c r="AE411" s="643"/>
      <c r="AF411" s="462">
        <f>SUM(Z411:AE411)</f>
        <v>0</v>
      </c>
      <c r="AG411" s="642">
        <f>SUM(AG406:AH410)</f>
        <v>0</v>
      </c>
      <c r="AH411" s="643"/>
      <c r="AI411" s="642">
        <f>SUM(AI406:AJ410)</f>
        <v>0</v>
      </c>
      <c r="AJ411" s="643"/>
      <c r="AK411" s="642">
        <f>SUM(AK406:AL410)</f>
        <v>0</v>
      </c>
      <c r="AL411" s="643"/>
      <c r="AM411" s="462">
        <f>SUM(AG411:AL411)</f>
        <v>0</v>
      </c>
      <c r="AN411" s="642">
        <f>SUM(AN406:AO410)</f>
        <v>0</v>
      </c>
      <c r="AO411" s="643"/>
      <c r="AP411" s="642">
        <f>SUM(AP406:AQ410)</f>
        <v>0</v>
      </c>
      <c r="AQ411" s="643"/>
      <c r="AR411" s="642">
        <f>SUM(AR406:AS410)</f>
        <v>0</v>
      </c>
      <c r="AS411" s="643"/>
      <c r="AT411" s="462">
        <f>SUM(AN411:AS411)</f>
        <v>0</v>
      </c>
      <c r="AU411" s="642">
        <f>SUM(AU406:AV410)</f>
        <v>0</v>
      </c>
      <c r="AV411" s="643"/>
      <c r="AW411" s="642">
        <f>SUM(AW406:AX410)</f>
        <v>0</v>
      </c>
      <c r="AX411" s="643"/>
      <c r="AY411" s="642">
        <f>SUM(AY406:AZ410)</f>
        <v>0</v>
      </c>
      <c r="AZ411" s="643"/>
      <c r="BA411" s="462">
        <f>SUM(AU411:AZ411)</f>
        <v>0</v>
      </c>
      <c r="BB411" s="642">
        <f>SUM(BB406:BC410)</f>
        <v>0</v>
      </c>
      <c r="BC411" s="643"/>
      <c r="BD411" s="642">
        <f>SUM(BD406:BE410)</f>
        <v>0</v>
      </c>
      <c r="BE411" s="643"/>
      <c r="BF411" s="642">
        <f>SUM(BF406:BG410)</f>
        <v>0</v>
      </c>
      <c r="BG411" s="643"/>
      <c r="BH411" s="462">
        <f>SUM(BB411:BG411)</f>
        <v>0</v>
      </c>
      <c r="BI411" s="150">
        <f>SUM(BI406:BI410)</f>
        <v>0</v>
      </c>
      <c r="BJ411" s="150">
        <f>SUM(BJ406:BJ410)</f>
        <v>0</v>
      </c>
      <c r="BK411" s="473">
        <f>SUM(BK406:BK410)</f>
        <v>0</v>
      </c>
      <c r="BL411" s="473">
        <f t="shared" ref="BL411" si="363">SUM(BI411:BK411)</f>
        <v>0</v>
      </c>
    </row>
    <row r="412" spans="1:65" ht="15" customHeight="1">
      <c r="A412" s="72">
        <v>3014</v>
      </c>
      <c r="B412" s="72"/>
      <c r="C412" s="569" t="s">
        <v>433</v>
      </c>
      <c r="D412" s="570"/>
      <c r="E412" s="570"/>
      <c r="F412" s="570"/>
      <c r="G412" s="570"/>
      <c r="H412" s="570"/>
      <c r="I412" s="570"/>
      <c r="J412" s="570"/>
      <c r="K412" s="570"/>
      <c r="L412" s="570"/>
      <c r="M412" s="570"/>
      <c r="N412" s="570"/>
      <c r="O412" s="570"/>
      <c r="P412" s="570"/>
      <c r="Q412" s="570"/>
      <c r="R412" s="571"/>
      <c r="S412" s="160"/>
      <c r="T412" s="196"/>
      <c r="U412" s="133"/>
      <c r="V412" s="196"/>
      <c r="W412" s="133"/>
      <c r="X412" s="196"/>
      <c r="Y412" s="197"/>
      <c r="Z412" s="160"/>
      <c r="AA412" s="196"/>
      <c r="AB412" s="133"/>
      <c r="AC412" s="196"/>
      <c r="AD412" s="133"/>
      <c r="AE412" s="196"/>
      <c r="AF412" s="197"/>
      <c r="AG412" s="160"/>
      <c r="AH412" s="196"/>
      <c r="AI412" s="133"/>
      <c r="AJ412" s="196"/>
      <c r="AK412" s="133"/>
      <c r="AL412" s="196"/>
      <c r="AM412" s="197"/>
      <c r="AN412" s="160"/>
      <c r="AO412" s="196"/>
      <c r="AP412" s="133"/>
      <c r="AQ412" s="196"/>
      <c r="AR412" s="133"/>
      <c r="AS412" s="196"/>
      <c r="AT412" s="197"/>
      <c r="AU412" s="160"/>
      <c r="AV412" s="196"/>
      <c r="AW412" s="133"/>
      <c r="AX412" s="196"/>
      <c r="AY412" s="133"/>
      <c r="AZ412" s="196"/>
      <c r="BA412" s="197"/>
      <c r="BB412" s="160"/>
      <c r="BC412" s="196"/>
      <c r="BD412" s="133"/>
      <c r="BE412" s="196"/>
      <c r="BF412" s="133"/>
      <c r="BG412" s="196"/>
      <c r="BH412" s="197"/>
      <c r="BI412" s="342"/>
      <c r="BJ412" s="342"/>
      <c r="BK412" s="342"/>
      <c r="BL412" s="302"/>
      <c r="BM412" s="132"/>
    </row>
    <row r="413" spans="1:65" ht="15" customHeight="1">
      <c r="C413" s="444" t="s">
        <v>434</v>
      </c>
      <c r="D413" s="564"/>
      <c r="E413" s="564"/>
      <c r="F413" s="564"/>
      <c r="G413" s="564"/>
      <c r="H413" s="564"/>
      <c r="I413" s="564"/>
      <c r="J413" s="564"/>
      <c r="K413" s="564"/>
      <c r="L413" s="564"/>
      <c r="M413" s="564"/>
      <c r="N413" s="564"/>
      <c r="O413" s="564"/>
      <c r="P413" s="564"/>
      <c r="Q413" s="564"/>
      <c r="R413" s="565"/>
      <c r="S413" s="589">
        <v>0</v>
      </c>
      <c r="T413" s="565"/>
      <c r="U413" s="589">
        <v>0</v>
      </c>
      <c r="V413" s="565"/>
      <c r="W413" s="589">
        <v>0</v>
      </c>
      <c r="X413" s="565"/>
      <c r="Y413" s="116">
        <f>SUM(S413+U413+W413)</f>
        <v>0</v>
      </c>
      <c r="Z413" s="789">
        <v>0</v>
      </c>
      <c r="AA413" s="790"/>
      <c r="AB413" s="789">
        <v>0</v>
      </c>
      <c r="AC413" s="790"/>
      <c r="AD413" s="789">
        <v>0</v>
      </c>
      <c r="AE413" s="790"/>
      <c r="AF413" s="277">
        <f>SUM(Z413+AB413+AD413)</f>
        <v>0</v>
      </c>
      <c r="AG413" s="779">
        <v>0</v>
      </c>
      <c r="AH413" s="780"/>
      <c r="AI413" s="779">
        <v>0</v>
      </c>
      <c r="AJ413" s="780"/>
      <c r="AK413" s="779">
        <v>0</v>
      </c>
      <c r="AL413" s="780"/>
      <c r="AM413" s="280">
        <f>SUM(AG413+AI413+AK413)</f>
        <v>0</v>
      </c>
      <c r="AN413" s="889">
        <v>0</v>
      </c>
      <c r="AO413" s="890"/>
      <c r="AP413" s="889">
        <v>0</v>
      </c>
      <c r="AQ413" s="890"/>
      <c r="AR413" s="889">
        <v>0</v>
      </c>
      <c r="AS413" s="890"/>
      <c r="AT413" s="289">
        <f>SUM(AN413+AP413+AR413)</f>
        <v>0</v>
      </c>
      <c r="AU413" s="893">
        <v>0</v>
      </c>
      <c r="AV413" s="894"/>
      <c r="AW413" s="893">
        <v>0</v>
      </c>
      <c r="AX413" s="894"/>
      <c r="AY413" s="893">
        <v>0</v>
      </c>
      <c r="AZ413" s="894"/>
      <c r="BA413" s="292">
        <f>SUM(AU413+AW413+AY413)</f>
        <v>0</v>
      </c>
      <c r="BB413" s="898">
        <v>0</v>
      </c>
      <c r="BC413" s="899"/>
      <c r="BD413" s="898">
        <v>0</v>
      </c>
      <c r="BE413" s="899"/>
      <c r="BF413" s="898">
        <v>0</v>
      </c>
      <c r="BG413" s="899"/>
      <c r="BH413" s="295">
        <f>SUM(BB413+BD413+BF413)</f>
        <v>0</v>
      </c>
      <c r="BI413" s="296">
        <f t="shared" ref="BI413:BI421" si="364">S413+Z413+AG413+AN413+AU413+BB413</f>
        <v>0</v>
      </c>
      <c r="BJ413" s="296">
        <f t="shared" ref="BJ413:BJ421" si="365">U413+AB413+AI413+AP413+AW413+BD413</f>
        <v>0</v>
      </c>
      <c r="BK413" s="296">
        <f t="shared" ref="BK413:BK421" si="366">W413+AD413+AK413+AR413+AY413+BF413</f>
        <v>0</v>
      </c>
      <c r="BL413" s="478">
        <f t="shared" ref="BL413:BL421" si="367">SUM(BI413:BK413)</f>
        <v>0</v>
      </c>
      <c r="BM413" s="132"/>
    </row>
    <row r="414" spans="1:65" ht="15" customHeight="1">
      <c r="C414" s="444" t="s">
        <v>435</v>
      </c>
      <c r="D414" s="564"/>
      <c r="E414" s="564"/>
      <c r="F414" s="564"/>
      <c r="G414" s="564"/>
      <c r="H414" s="564"/>
      <c r="I414" s="564"/>
      <c r="J414" s="564"/>
      <c r="K414" s="564"/>
      <c r="L414" s="564"/>
      <c r="M414" s="564"/>
      <c r="N414" s="564"/>
      <c r="O414" s="564"/>
      <c r="P414" s="564"/>
      <c r="Q414" s="564"/>
      <c r="R414" s="565"/>
      <c r="S414" s="589">
        <v>0</v>
      </c>
      <c r="T414" s="565"/>
      <c r="U414" s="589">
        <v>0</v>
      </c>
      <c r="V414" s="565"/>
      <c r="W414" s="589">
        <v>0</v>
      </c>
      <c r="X414" s="565"/>
      <c r="Y414" s="116">
        <f t="shared" ref="Y414:Y421" si="368">SUM(S414+U414+W414)</f>
        <v>0</v>
      </c>
      <c r="Z414" s="789">
        <v>0</v>
      </c>
      <c r="AA414" s="790"/>
      <c r="AB414" s="789">
        <v>0</v>
      </c>
      <c r="AC414" s="790"/>
      <c r="AD414" s="789">
        <v>0</v>
      </c>
      <c r="AE414" s="790"/>
      <c r="AF414" s="277">
        <f t="shared" ref="AF414:AF421" si="369">SUM(Z414+AB414+AD414)</f>
        <v>0</v>
      </c>
      <c r="AG414" s="779">
        <v>0</v>
      </c>
      <c r="AH414" s="780"/>
      <c r="AI414" s="779">
        <v>0</v>
      </c>
      <c r="AJ414" s="780"/>
      <c r="AK414" s="779">
        <v>0</v>
      </c>
      <c r="AL414" s="780"/>
      <c r="AM414" s="280">
        <f t="shared" ref="AM414:AM421" si="370">SUM(AG414+AI414+AK414)</f>
        <v>0</v>
      </c>
      <c r="AN414" s="889">
        <v>0</v>
      </c>
      <c r="AO414" s="890"/>
      <c r="AP414" s="889">
        <v>0</v>
      </c>
      <c r="AQ414" s="890"/>
      <c r="AR414" s="889">
        <v>0</v>
      </c>
      <c r="AS414" s="890"/>
      <c r="AT414" s="289">
        <f t="shared" ref="AT414:AT421" si="371">SUM(AN414+AP414+AR414)</f>
        <v>0</v>
      </c>
      <c r="AU414" s="893">
        <v>0</v>
      </c>
      <c r="AV414" s="894"/>
      <c r="AW414" s="893">
        <v>0</v>
      </c>
      <c r="AX414" s="894"/>
      <c r="AY414" s="893">
        <v>0</v>
      </c>
      <c r="AZ414" s="894"/>
      <c r="BA414" s="292">
        <f t="shared" ref="BA414:BA421" si="372">SUM(AU414+AW414+AY414)</f>
        <v>0</v>
      </c>
      <c r="BB414" s="898">
        <v>0</v>
      </c>
      <c r="BC414" s="899"/>
      <c r="BD414" s="898">
        <v>0</v>
      </c>
      <c r="BE414" s="899"/>
      <c r="BF414" s="898">
        <v>0</v>
      </c>
      <c r="BG414" s="899"/>
      <c r="BH414" s="295">
        <f t="shared" ref="BH414:BH421" si="373">SUM(BB414+BD414+BF414)</f>
        <v>0</v>
      </c>
      <c r="BI414" s="296">
        <f t="shared" si="364"/>
        <v>0</v>
      </c>
      <c r="BJ414" s="296">
        <f t="shared" si="365"/>
        <v>0</v>
      </c>
      <c r="BK414" s="296">
        <f t="shared" si="366"/>
        <v>0</v>
      </c>
      <c r="BL414" s="478">
        <f t="shared" si="367"/>
        <v>0</v>
      </c>
      <c r="BM414" s="132"/>
    </row>
    <row r="415" spans="1:65" ht="15" customHeight="1">
      <c r="C415" s="444" t="s">
        <v>436</v>
      </c>
      <c r="D415" s="564"/>
      <c r="E415" s="564"/>
      <c r="F415" s="564"/>
      <c r="G415" s="564"/>
      <c r="H415" s="564"/>
      <c r="I415" s="564"/>
      <c r="J415" s="564"/>
      <c r="K415" s="564"/>
      <c r="L415" s="564"/>
      <c r="M415" s="564"/>
      <c r="N415" s="564"/>
      <c r="O415" s="564"/>
      <c r="P415" s="564"/>
      <c r="Q415" s="564"/>
      <c r="R415" s="565"/>
      <c r="S415" s="589">
        <v>0</v>
      </c>
      <c r="T415" s="565"/>
      <c r="U415" s="589">
        <v>0</v>
      </c>
      <c r="V415" s="565"/>
      <c r="W415" s="589">
        <v>0</v>
      </c>
      <c r="X415" s="565"/>
      <c r="Y415" s="116">
        <f t="shared" si="368"/>
        <v>0</v>
      </c>
      <c r="Z415" s="789">
        <v>0</v>
      </c>
      <c r="AA415" s="790"/>
      <c r="AB415" s="789">
        <v>0</v>
      </c>
      <c r="AC415" s="790"/>
      <c r="AD415" s="789">
        <v>0</v>
      </c>
      <c r="AE415" s="790"/>
      <c r="AF415" s="277">
        <f t="shared" si="369"/>
        <v>0</v>
      </c>
      <c r="AG415" s="779">
        <v>0</v>
      </c>
      <c r="AH415" s="780"/>
      <c r="AI415" s="779">
        <v>0</v>
      </c>
      <c r="AJ415" s="780"/>
      <c r="AK415" s="779">
        <v>0</v>
      </c>
      <c r="AL415" s="780"/>
      <c r="AM415" s="280">
        <f t="shared" si="370"/>
        <v>0</v>
      </c>
      <c r="AN415" s="889">
        <v>0</v>
      </c>
      <c r="AO415" s="890"/>
      <c r="AP415" s="889">
        <v>0</v>
      </c>
      <c r="AQ415" s="890"/>
      <c r="AR415" s="889">
        <v>0</v>
      </c>
      <c r="AS415" s="890"/>
      <c r="AT415" s="289">
        <f t="shared" si="371"/>
        <v>0</v>
      </c>
      <c r="AU415" s="893">
        <v>0</v>
      </c>
      <c r="AV415" s="894"/>
      <c r="AW415" s="893">
        <v>0</v>
      </c>
      <c r="AX415" s="894"/>
      <c r="AY415" s="893">
        <v>0</v>
      </c>
      <c r="AZ415" s="894"/>
      <c r="BA415" s="292">
        <f t="shared" si="372"/>
        <v>0</v>
      </c>
      <c r="BB415" s="898">
        <v>0</v>
      </c>
      <c r="BC415" s="899"/>
      <c r="BD415" s="898">
        <v>0</v>
      </c>
      <c r="BE415" s="899"/>
      <c r="BF415" s="898">
        <v>0</v>
      </c>
      <c r="BG415" s="899"/>
      <c r="BH415" s="295">
        <f t="shared" si="373"/>
        <v>0</v>
      </c>
      <c r="BI415" s="296">
        <f t="shared" si="364"/>
        <v>0</v>
      </c>
      <c r="BJ415" s="296">
        <f t="shared" si="365"/>
        <v>0</v>
      </c>
      <c r="BK415" s="296">
        <f t="shared" si="366"/>
        <v>0</v>
      </c>
      <c r="BL415" s="478">
        <f t="shared" si="367"/>
        <v>0</v>
      </c>
      <c r="BM415" s="132"/>
    </row>
    <row r="416" spans="1:65" ht="15" customHeight="1">
      <c r="C416" s="444" t="s">
        <v>437</v>
      </c>
      <c r="D416" s="564"/>
      <c r="E416" s="564"/>
      <c r="F416" s="564"/>
      <c r="G416" s="564"/>
      <c r="H416" s="564"/>
      <c r="I416" s="564"/>
      <c r="J416" s="564"/>
      <c r="K416" s="564"/>
      <c r="L416" s="564"/>
      <c r="M416" s="564"/>
      <c r="N416" s="564"/>
      <c r="O416" s="564"/>
      <c r="P416" s="564"/>
      <c r="Q416" s="564"/>
      <c r="R416" s="565"/>
      <c r="S416" s="589">
        <v>0</v>
      </c>
      <c r="T416" s="565"/>
      <c r="U416" s="589">
        <v>0</v>
      </c>
      <c r="V416" s="565"/>
      <c r="W416" s="589">
        <v>0</v>
      </c>
      <c r="X416" s="565"/>
      <c r="Y416" s="116">
        <f t="shared" si="368"/>
        <v>0</v>
      </c>
      <c r="Z416" s="789">
        <v>0</v>
      </c>
      <c r="AA416" s="790"/>
      <c r="AB416" s="789">
        <v>0</v>
      </c>
      <c r="AC416" s="790"/>
      <c r="AD416" s="789">
        <v>0</v>
      </c>
      <c r="AE416" s="790"/>
      <c r="AF416" s="277">
        <f t="shared" si="369"/>
        <v>0</v>
      </c>
      <c r="AG416" s="779">
        <v>0</v>
      </c>
      <c r="AH416" s="780"/>
      <c r="AI416" s="779">
        <v>0</v>
      </c>
      <c r="AJ416" s="780"/>
      <c r="AK416" s="779">
        <v>0</v>
      </c>
      <c r="AL416" s="780"/>
      <c r="AM416" s="280">
        <f t="shared" si="370"/>
        <v>0</v>
      </c>
      <c r="AN416" s="889">
        <v>0</v>
      </c>
      <c r="AO416" s="890"/>
      <c r="AP416" s="889">
        <v>0</v>
      </c>
      <c r="AQ416" s="890"/>
      <c r="AR416" s="889">
        <v>0</v>
      </c>
      <c r="AS416" s="890"/>
      <c r="AT416" s="289">
        <f t="shared" si="371"/>
        <v>0</v>
      </c>
      <c r="AU416" s="893">
        <v>0</v>
      </c>
      <c r="AV416" s="894"/>
      <c r="AW416" s="893">
        <v>0</v>
      </c>
      <c r="AX416" s="894"/>
      <c r="AY416" s="893">
        <v>0</v>
      </c>
      <c r="AZ416" s="894"/>
      <c r="BA416" s="292">
        <f t="shared" si="372"/>
        <v>0</v>
      </c>
      <c r="BB416" s="898">
        <v>0</v>
      </c>
      <c r="BC416" s="899"/>
      <c r="BD416" s="898">
        <v>0</v>
      </c>
      <c r="BE416" s="899"/>
      <c r="BF416" s="898">
        <v>0</v>
      </c>
      <c r="BG416" s="899"/>
      <c r="BH416" s="295">
        <f t="shared" si="373"/>
        <v>0</v>
      </c>
      <c r="BI416" s="296">
        <f t="shared" si="364"/>
        <v>0</v>
      </c>
      <c r="BJ416" s="296">
        <f t="shared" si="365"/>
        <v>0</v>
      </c>
      <c r="BK416" s="296">
        <f t="shared" si="366"/>
        <v>0</v>
      </c>
      <c r="BL416" s="478">
        <f t="shared" si="367"/>
        <v>0</v>
      </c>
      <c r="BM416" s="132"/>
    </row>
    <row r="417" spans="1:65" ht="15" customHeight="1">
      <c r="C417" s="444" t="s">
        <v>434</v>
      </c>
      <c r="D417" s="564"/>
      <c r="E417" s="564"/>
      <c r="F417" s="564"/>
      <c r="G417" s="564"/>
      <c r="H417" s="564"/>
      <c r="I417" s="564"/>
      <c r="J417" s="564"/>
      <c r="K417" s="564"/>
      <c r="L417" s="564"/>
      <c r="M417" s="564"/>
      <c r="N417" s="564"/>
      <c r="O417" s="564"/>
      <c r="P417" s="564"/>
      <c r="Q417" s="564"/>
      <c r="R417" s="565"/>
      <c r="S417" s="589">
        <v>0</v>
      </c>
      <c r="T417" s="565"/>
      <c r="U417" s="589">
        <v>0</v>
      </c>
      <c r="V417" s="565"/>
      <c r="W417" s="589">
        <v>0</v>
      </c>
      <c r="X417" s="565"/>
      <c r="Y417" s="116">
        <f t="shared" si="368"/>
        <v>0</v>
      </c>
      <c r="Z417" s="789">
        <v>0</v>
      </c>
      <c r="AA417" s="790"/>
      <c r="AB417" s="789">
        <v>0</v>
      </c>
      <c r="AC417" s="790"/>
      <c r="AD417" s="789">
        <v>0</v>
      </c>
      <c r="AE417" s="790"/>
      <c r="AF417" s="277">
        <f t="shared" si="369"/>
        <v>0</v>
      </c>
      <c r="AG417" s="779">
        <v>0</v>
      </c>
      <c r="AH417" s="780"/>
      <c r="AI417" s="779">
        <v>0</v>
      </c>
      <c r="AJ417" s="780"/>
      <c r="AK417" s="779">
        <v>0</v>
      </c>
      <c r="AL417" s="780"/>
      <c r="AM417" s="280">
        <f t="shared" si="370"/>
        <v>0</v>
      </c>
      <c r="AN417" s="889">
        <v>0</v>
      </c>
      <c r="AO417" s="890"/>
      <c r="AP417" s="889">
        <v>0</v>
      </c>
      <c r="AQ417" s="890"/>
      <c r="AR417" s="889">
        <v>0</v>
      </c>
      <c r="AS417" s="890"/>
      <c r="AT417" s="289">
        <f t="shared" si="371"/>
        <v>0</v>
      </c>
      <c r="AU417" s="893">
        <v>0</v>
      </c>
      <c r="AV417" s="894"/>
      <c r="AW417" s="893">
        <v>0</v>
      </c>
      <c r="AX417" s="894"/>
      <c r="AY417" s="893">
        <v>0</v>
      </c>
      <c r="AZ417" s="894"/>
      <c r="BA417" s="292">
        <f t="shared" si="372"/>
        <v>0</v>
      </c>
      <c r="BB417" s="898">
        <v>0</v>
      </c>
      <c r="BC417" s="899"/>
      <c r="BD417" s="898">
        <v>0</v>
      </c>
      <c r="BE417" s="899"/>
      <c r="BF417" s="898">
        <v>0</v>
      </c>
      <c r="BG417" s="899"/>
      <c r="BH417" s="295">
        <f t="shared" si="373"/>
        <v>0</v>
      </c>
      <c r="BI417" s="296">
        <f t="shared" si="364"/>
        <v>0</v>
      </c>
      <c r="BJ417" s="296">
        <f t="shared" si="365"/>
        <v>0</v>
      </c>
      <c r="BK417" s="296">
        <f t="shared" si="366"/>
        <v>0</v>
      </c>
      <c r="BL417" s="478">
        <f t="shared" si="367"/>
        <v>0</v>
      </c>
      <c r="BM417" s="132"/>
    </row>
    <row r="418" spans="1:65" ht="15" customHeight="1">
      <c r="C418" s="444" t="s">
        <v>435</v>
      </c>
      <c r="D418" s="564"/>
      <c r="E418" s="564"/>
      <c r="F418" s="564"/>
      <c r="G418" s="564"/>
      <c r="H418" s="564"/>
      <c r="I418" s="564"/>
      <c r="J418" s="564"/>
      <c r="K418" s="564"/>
      <c r="L418" s="564"/>
      <c r="M418" s="564"/>
      <c r="N418" s="564"/>
      <c r="O418" s="564"/>
      <c r="P418" s="564"/>
      <c r="Q418" s="564"/>
      <c r="R418" s="565"/>
      <c r="S418" s="589">
        <v>0</v>
      </c>
      <c r="T418" s="565"/>
      <c r="U418" s="589">
        <v>0</v>
      </c>
      <c r="V418" s="565"/>
      <c r="W418" s="589">
        <v>0</v>
      </c>
      <c r="X418" s="565"/>
      <c r="Y418" s="116">
        <f t="shared" si="368"/>
        <v>0</v>
      </c>
      <c r="Z418" s="789">
        <v>0</v>
      </c>
      <c r="AA418" s="790"/>
      <c r="AB418" s="789">
        <v>0</v>
      </c>
      <c r="AC418" s="790"/>
      <c r="AD418" s="789">
        <v>0</v>
      </c>
      <c r="AE418" s="790"/>
      <c r="AF418" s="277">
        <f t="shared" si="369"/>
        <v>0</v>
      </c>
      <c r="AG418" s="779">
        <v>0</v>
      </c>
      <c r="AH418" s="780"/>
      <c r="AI418" s="779">
        <v>0</v>
      </c>
      <c r="AJ418" s="780"/>
      <c r="AK418" s="779">
        <v>0</v>
      </c>
      <c r="AL418" s="780"/>
      <c r="AM418" s="280">
        <f t="shared" si="370"/>
        <v>0</v>
      </c>
      <c r="AN418" s="889">
        <v>0</v>
      </c>
      <c r="AO418" s="890"/>
      <c r="AP418" s="889">
        <v>0</v>
      </c>
      <c r="AQ418" s="890"/>
      <c r="AR418" s="889">
        <v>0</v>
      </c>
      <c r="AS418" s="890"/>
      <c r="AT418" s="289">
        <f t="shared" si="371"/>
        <v>0</v>
      </c>
      <c r="AU418" s="893">
        <v>0</v>
      </c>
      <c r="AV418" s="894"/>
      <c r="AW418" s="893">
        <v>0</v>
      </c>
      <c r="AX418" s="894"/>
      <c r="AY418" s="893">
        <v>0</v>
      </c>
      <c r="AZ418" s="894"/>
      <c r="BA418" s="292">
        <f t="shared" si="372"/>
        <v>0</v>
      </c>
      <c r="BB418" s="898">
        <v>0</v>
      </c>
      <c r="BC418" s="899"/>
      <c r="BD418" s="898">
        <v>0</v>
      </c>
      <c r="BE418" s="899"/>
      <c r="BF418" s="898">
        <v>0</v>
      </c>
      <c r="BG418" s="899"/>
      <c r="BH418" s="295">
        <f t="shared" si="373"/>
        <v>0</v>
      </c>
      <c r="BI418" s="296">
        <f t="shared" si="364"/>
        <v>0</v>
      </c>
      <c r="BJ418" s="296">
        <f t="shared" si="365"/>
        <v>0</v>
      </c>
      <c r="BK418" s="296">
        <f t="shared" si="366"/>
        <v>0</v>
      </c>
      <c r="BL418" s="478">
        <f t="shared" si="367"/>
        <v>0</v>
      </c>
      <c r="BM418" s="132"/>
    </row>
    <row r="419" spans="1:65" ht="15" customHeight="1">
      <c r="C419" s="444" t="s">
        <v>436</v>
      </c>
      <c r="D419" s="564"/>
      <c r="E419" s="564"/>
      <c r="F419" s="564"/>
      <c r="G419" s="564"/>
      <c r="H419" s="564"/>
      <c r="I419" s="564"/>
      <c r="J419" s="564"/>
      <c r="K419" s="564"/>
      <c r="L419" s="564"/>
      <c r="M419" s="564"/>
      <c r="N419" s="564"/>
      <c r="O419" s="564"/>
      <c r="P419" s="564"/>
      <c r="Q419" s="564"/>
      <c r="R419" s="565"/>
      <c r="S419" s="589">
        <v>0</v>
      </c>
      <c r="T419" s="565"/>
      <c r="U419" s="589">
        <v>0</v>
      </c>
      <c r="V419" s="565"/>
      <c r="W419" s="589">
        <v>0</v>
      </c>
      <c r="X419" s="565"/>
      <c r="Y419" s="116">
        <f t="shared" si="368"/>
        <v>0</v>
      </c>
      <c r="Z419" s="789">
        <v>0</v>
      </c>
      <c r="AA419" s="790"/>
      <c r="AB419" s="789">
        <v>0</v>
      </c>
      <c r="AC419" s="790"/>
      <c r="AD419" s="789">
        <v>0</v>
      </c>
      <c r="AE419" s="790"/>
      <c r="AF419" s="277">
        <f t="shared" si="369"/>
        <v>0</v>
      </c>
      <c r="AG419" s="779">
        <v>0</v>
      </c>
      <c r="AH419" s="780"/>
      <c r="AI419" s="779">
        <v>0</v>
      </c>
      <c r="AJ419" s="780"/>
      <c r="AK419" s="779">
        <v>0</v>
      </c>
      <c r="AL419" s="780"/>
      <c r="AM419" s="280">
        <f t="shared" si="370"/>
        <v>0</v>
      </c>
      <c r="AN419" s="889">
        <v>0</v>
      </c>
      <c r="AO419" s="890"/>
      <c r="AP419" s="889">
        <v>0</v>
      </c>
      <c r="AQ419" s="890"/>
      <c r="AR419" s="889">
        <v>0</v>
      </c>
      <c r="AS419" s="890"/>
      <c r="AT419" s="289">
        <f t="shared" si="371"/>
        <v>0</v>
      </c>
      <c r="AU419" s="893">
        <v>0</v>
      </c>
      <c r="AV419" s="894"/>
      <c r="AW419" s="893">
        <v>0</v>
      </c>
      <c r="AX419" s="894"/>
      <c r="AY419" s="893">
        <v>0</v>
      </c>
      <c r="AZ419" s="894"/>
      <c r="BA419" s="292">
        <f t="shared" si="372"/>
        <v>0</v>
      </c>
      <c r="BB419" s="898">
        <v>0</v>
      </c>
      <c r="BC419" s="899"/>
      <c r="BD419" s="898">
        <v>0</v>
      </c>
      <c r="BE419" s="899"/>
      <c r="BF419" s="898">
        <v>0</v>
      </c>
      <c r="BG419" s="899"/>
      <c r="BH419" s="295">
        <f t="shared" si="373"/>
        <v>0</v>
      </c>
      <c r="BI419" s="296">
        <f t="shared" si="364"/>
        <v>0</v>
      </c>
      <c r="BJ419" s="296">
        <f t="shared" si="365"/>
        <v>0</v>
      </c>
      <c r="BK419" s="296">
        <f t="shared" si="366"/>
        <v>0</v>
      </c>
      <c r="BL419" s="478">
        <f t="shared" si="367"/>
        <v>0</v>
      </c>
      <c r="BM419" s="132"/>
    </row>
    <row r="420" spans="1:65" ht="15" customHeight="1">
      <c r="C420" s="444" t="s">
        <v>437</v>
      </c>
      <c r="D420" s="564"/>
      <c r="E420" s="564"/>
      <c r="F420" s="564"/>
      <c r="G420" s="564"/>
      <c r="H420" s="564"/>
      <c r="I420" s="564"/>
      <c r="J420" s="564"/>
      <c r="K420" s="564"/>
      <c r="L420" s="564"/>
      <c r="M420" s="564"/>
      <c r="N420" s="564"/>
      <c r="O420" s="564"/>
      <c r="P420" s="564"/>
      <c r="Q420" s="564"/>
      <c r="R420" s="565"/>
      <c r="S420" s="589">
        <v>0</v>
      </c>
      <c r="T420" s="565"/>
      <c r="U420" s="589">
        <v>0</v>
      </c>
      <c r="V420" s="565"/>
      <c r="W420" s="589">
        <v>0</v>
      </c>
      <c r="X420" s="565"/>
      <c r="Y420" s="116">
        <f t="shared" si="368"/>
        <v>0</v>
      </c>
      <c r="Z420" s="789">
        <v>0</v>
      </c>
      <c r="AA420" s="790"/>
      <c r="AB420" s="789">
        <v>0</v>
      </c>
      <c r="AC420" s="790"/>
      <c r="AD420" s="789">
        <v>0</v>
      </c>
      <c r="AE420" s="790"/>
      <c r="AF420" s="277">
        <f t="shared" si="369"/>
        <v>0</v>
      </c>
      <c r="AG420" s="779">
        <v>0</v>
      </c>
      <c r="AH420" s="780"/>
      <c r="AI420" s="779">
        <v>0</v>
      </c>
      <c r="AJ420" s="780"/>
      <c r="AK420" s="779">
        <v>0</v>
      </c>
      <c r="AL420" s="780"/>
      <c r="AM420" s="280">
        <f t="shared" si="370"/>
        <v>0</v>
      </c>
      <c r="AN420" s="889">
        <v>0</v>
      </c>
      <c r="AO420" s="890"/>
      <c r="AP420" s="889">
        <v>0</v>
      </c>
      <c r="AQ420" s="890"/>
      <c r="AR420" s="889">
        <v>0</v>
      </c>
      <c r="AS420" s="890"/>
      <c r="AT420" s="289">
        <f t="shared" si="371"/>
        <v>0</v>
      </c>
      <c r="AU420" s="893">
        <v>0</v>
      </c>
      <c r="AV420" s="894"/>
      <c r="AW420" s="893">
        <v>0</v>
      </c>
      <c r="AX420" s="894"/>
      <c r="AY420" s="893">
        <v>0</v>
      </c>
      <c r="AZ420" s="894"/>
      <c r="BA420" s="292">
        <f t="shared" si="372"/>
        <v>0</v>
      </c>
      <c r="BB420" s="898">
        <v>0</v>
      </c>
      <c r="BC420" s="899"/>
      <c r="BD420" s="898">
        <v>0</v>
      </c>
      <c r="BE420" s="899"/>
      <c r="BF420" s="898">
        <v>0</v>
      </c>
      <c r="BG420" s="899"/>
      <c r="BH420" s="295">
        <f t="shared" si="373"/>
        <v>0</v>
      </c>
      <c r="BI420" s="296">
        <f t="shared" si="364"/>
        <v>0</v>
      </c>
      <c r="BJ420" s="296">
        <f t="shared" si="365"/>
        <v>0</v>
      </c>
      <c r="BK420" s="296">
        <f t="shared" si="366"/>
        <v>0</v>
      </c>
      <c r="BL420" s="478">
        <f t="shared" si="367"/>
        <v>0</v>
      </c>
      <c r="BM420" s="132"/>
    </row>
    <row r="421" spans="1:65" ht="15" customHeight="1">
      <c r="C421" s="71" t="s">
        <v>354</v>
      </c>
      <c r="D421" s="572"/>
      <c r="E421" s="573"/>
      <c r="F421" s="573"/>
      <c r="G421" s="573"/>
      <c r="H421" s="573"/>
      <c r="I421" s="573"/>
      <c r="J421" s="573"/>
      <c r="K421" s="573"/>
      <c r="L421" s="573"/>
      <c r="M421" s="573"/>
      <c r="N421" s="573"/>
      <c r="O421" s="573"/>
      <c r="P421" s="573"/>
      <c r="Q421" s="573"/>
      <c r="R421" s="574"/>
      <c r="S421" s="589">
        <v>0</v>
      </c>
      <c r="T421" s="645"/>
      <c r="U421" s="589">
        <v>0</v>
      </c>
      <c r="V421" s="645"/>
      <c r="W421" s="589">
        <v>0</v>
      </c>
      <c r="X421" s="645"/>
      <c r="Y421" s="116">
        <f t="shared" si="368"/>
        <v>0</v>
      </c>
      <c r="Z421" s="789">
        <v>0</v>
      </c>
      <c r="AA421" s="791"/>
      <c r="AB421" s="789">
        <v>0</v>
      </c>
      <c r="AC421" s="791"/>
      <c r="AD421" s="789">
        <v>0</v>
      </c>
      <c r="AE421" s="791"/>
      <c r="AF421" s="277">
        <f t="shared" si="369"/>
        <v>0</v>
      </c>
      <c r="AG421" s="779">
        <v>0</v>
      </c>
      <c r="AH421" s="852"/>
      <c r="AI421" s="779">
        <v>0</v>
      </c>
      <c r="AJ421" s="852"/>
      <c r="AK421" s="779">
        <v>0</v>
      </c>
      <c r="AL421" s="852"/>
      <c r="AM421" s="280">
        <f t="shared" si="370"/>
        <v>0</v>
      </c>
      <c r="AN421" s="889">
        <v>0</v>
      </c>
      <c r="AO421" s="911"/>
      <c r="AP421" s="889">
        <v>0</v>
      </c>
      <c r="AQ421" s="911"/>
      <c r="AR421" s="889">
        <v>0</v>
      </c>
      <c r="AS421" s="911"/>
      <c r="AT421" s="289">
        <f t="shared" si="371"/>
        <v>0</v>
      </c>
      <c r="AU421" s="893">
        <v>0</v>
      </c>
      <c r="AV421" s="910"/>
      <c r="AW421" s="893">
        <v>0</v>
      </c>
      <c r="AX421" s="910"/>
      <c r="AY421" s="893">
        <v>0</v>
      </c>
      <c r="AZ421" s="910"/>
      <c r="BA421" s="292">
        <f t="shared" si="372"/>
        <v>0</v>
      </c>
      <c r="BB421" s="898">
        <v>0</v>
      </c>
      <c r="BC421" s="909"/>
      <c r="BD421" s="898">
        <v>0</v>
      </c>
      <c r="BE421" s="909"/>
      <c r="BF421" s="898">
        <v>0</v>
      </c>
      <c r="BG421" s="909"/>
      <c r="BH421" s="295">
        <f t="shared" si="373"/>
        <v>0</v>
      </c>
      <c r="BI421" s="296">
        <f t="shared" si="364"/>
        <v>0</v>
      </c>
      <c r="BJ421" s="296">
        <f t="shared" si="365"/>
        <v>0</v>
      </c>
      <c r="BK421" s="296">
        <f t="shared" si="366"/>
        <v>0</v>
      </c>
      <c r="BL421" s="478">
        <f t="shared" si="367"/>
        <v>0</v>
      </c>
      <c r="BM421" s="132"/>
    </row>
    <row r="422" spans="1:65" ht="15" customHeight="1">
      <c r="C422" s="566" t="s">
        <v>298</v>
      </c>
      <c r="D422" s="567"/>
      <c r="E422" s="567"/>
      <c r="F422" s="567"/>
      <c r="G422" s="567"/>
      <c r="H422" s="567"/>
      <c r="I422" s="567"/>
      <c r="J422" s="567"/>
      <c r="K422" s="567"/>
      <c r="L422" s="567"/>
      <c r="M422" s="567"/>
      <c r="N422" s="567"/>
      <c r="O422" s="567"/>
      <c r="P422" s="567"/>
      <c r="Q422" s="567"/>
      <c r="R422" s="568"/>
      <c r="S422" s="594">
        <f>SUM(S413:T421)</f>
        <v>0</v>
      </c>
      <c r="T422" s="595"/>
      <c r="U422" s="594">
        <f>SUM(U413:V421)</f>
        <v>0</v>
      </c>
      <c r="V422" s="595"/>
      <c r="W422" s="594">
        <f>SUM(W413:X421)</f>
        <v>0</v>
      </c>
      <c r="X422" s="595"/>
      <c r="Y422" s="150">
        <f>SUM(S422:X422)</f>
        <v>0</v>
      </c>
      <c r="Z422" s="594">
        <f>SUM(Z413:AA421)</f>
        <v>0</v>
      </c>
      <c r="AA422" s="595"/>
      <c r="AB422" s="594">
        <f>SUM(AB413:AC421)</f>
        <v>0</v>
      </c>
      <c r="AC422" s="595"/>
      <c r="AD422" s="594">
        <f>SUM(AD413:AE421)</f>
        <v>0</v>
      </c>
      <c r="AE422" s="595"/>
      <c r="AF422" s="150">
        <f>SUM(Z422:AE422)</f>
        <v>0</v>
      </c>
      <c r="AG422" s="594">
        <f>SUM(AG413:AH421)</f>
        <v>0</v>
      </c>
      <c r="AH422" s="595"/>
      <c r="AI422" s="594">
        <f>SUM(AI413:AJ421)</f>
        <v>0</v>
      </c>
      <c r="AJ422" s="595"/>
      <c r="AK422" s="594">
        <f>SUM(AK413:AL421)</f>
        <v>0</v>
      </c>
      <c r="AL422" s="595"/>
      <c r="AM422" s="150">
        <f>SUM(AG422:AL422)</f>
        <v>0</v>
      </c>
      <c r="AN422" s="594">
        <f>SUM(AN413:AO421)</f>
        <v>0</v>
      </c>
      <c r="AO422" s="595"/>
      <c r="AP422" s="594">
        <f>SUM(AP413:AQ421)</f>
        <v>0</v>
      </c>
      <c r="AQ422" s="595"/>
      <c r="AR422" s="594">
        <f>SUM(AR413:AS421)</f>
        <v>0</v>
      </c>
      <c r="AS422" s="595"/>
      <c r="AT422" s="150">
        <f>SUM(AN422:AS422)</f>
        <v>0</v>
      </c>
      <c r="AU422" s="594">
        <f>SUM(AU413:AV421)</f>
        <v>0</v>
      </c>
      <c r="AV422" s="595"/>
      <c r="AW422" s="594">
        <f>SUM(AW413:AX421)</f>
        <v>0</v>
      </c>
      <c r="AX422" s="595"/>
      <c r="AY422" s="594">
        <f>SUM(AY413:AZ421)</f>
        <v>0</v>
      </c>
      <c r="AZ422" s="595"/>
      <c r="BA422" s="150">
        <f>SUM(AU422:AZ422)</f>
        <v>0</v>
      </c>
      <c r="BB422" s="594">
        <f>SUM(BB413:BC421)</f>
        <v>0</v>
      </c>
      <c r="BC422" s="595"/>
      <c r="BD422" s="594">
        <f>SUM(BD413:BE421)</f>
        <v>0</v>
      </c>
      <c r="BE422" s="595"/>
      <c r="BF422" s="594">
        <f>SUM(BF413:BG421)</f>
        <v>0</v>
      </c>
      <c r="BG422" s="595"/>
      <c r="BH422" s="150">
        <f>SUM(BB422:BG422)</f>
        <v>0</v>
      </c>
      <c r="BI422" s="345">
        <f>SUM(BI413:BI421)</f>
        <v>0</v>
      </c>
      <c r="BJ422" s="345">
        <f>SUM(BJ413:BJ421)</f>
        <v>0</v>
      </c>
      <c r="BK422" s="345">
        <f>SUM(BK413:BK421)</f>
        <v>0</v>
      </c>
      <c r="BL422" s="345">
        <f t="shared" ref="BL422" si="374">SUM(BI422:BK422)</f>
        <v>0</v>
      </c>
      <c r="BM422" s="132"/>
    </row>
    <row r="423" spans="1:65" ht="26.25" customHeight="1">
      <c r="A423" s="72" t="s">
        <v>201</v>
      </c>
      <c r="B423" s="72"/>
      <c r="C423" s="569" t="s">
        <v>301</v>
      </c>
      <c r="D423" s="570"/>
      <c r="E423" s="570"/>
      <c r="F423" s="570"/>
      <c r="G423" s="570"/>
      <c r="H423" s="570"/>
      <c r="I423" s="570"/>
      <c r="J423" s="570"/>
      <c r="K423" s="570"/>
      <c r="L423" s="570"/>
      <c r="M423" s="570"/>
      <c r="N423" s="570"/>
      <c r="O423" s="570"/>
      <c r="P423" s="570"/>
      <c r="Q423" s="570"/>
      <c r="R423" s="571"/>
      <c r="S423" s="173"/>
      <c r="T423" s="199"/>
      <c r="U423" s="71"/>
      <c r="V423" s="199"/>
      <c r="W423" s="71"/>
      <c r="X423" s="199"/>
      <c r="Y423" s="200"/>
      <c r="Z423" s="173"/>
      <c r="AA423" s="199"/>
      <c r="AB423" s="71"/>
      <c r="AC423" s="199"/>
      <c r="AD423" s="71"/>
      <c r="AE423" s="199"/>
      <c r="AF423" s="200"/>
      <c r="AG423" s="173"/>
      <c r="AH423" s="199"/>
      <c r="AI423" s="71"/>
      <c r="AJ423" s="199"/>
      <c r="AK423" s="71"/>
      <c r="AL423" s="199"/>
      <c r="AM423" s="200"/>
      <c r="AN423" s="173"/>
      <c r="AO423" s="199"/>
      <c r="AP423" s="71"/>
      <c r="AQ423" s="199"/>
      <c r="AR423" s="71"/>
      <c r="AS423" s="199"/>
      <c r="AT423" s="200"/>
      <c r="AU423" s="173"/>
      <c r="AV423" s="199"/>
      <c r="AW423" s="71"/>
      <c r="AX423" s="199"/>
      <c r="AY423" s="71"/>
      <c r="AZ423" s="199"/>
      <c r="BA423" s="200"/>
      <c r="BB423" s="173"/>
      <c r="BC423" s="199"/>
      <c r="BD423" s="71"/>
      <c r="BE423" s="199"/>
      <c r="BF423" s="71"/>
      <c r="BG423" s="199"/>
      <c r="BH423" s="200"/>
      <c r="BI423" s="346"/>
      <c r="BJ423" s="346"/>
      <c r="BK423" s="346"/>
      <c r="BL423" s="343"/>
      <c r="BM423" s="132"/>
    </row>
    <row r="424" spans="1:65" ht="15" customHeight="1">
      <c r="C424" s="71" t="s">
        <v>185</v>
      </c>
      <c r="D424" s="814">
        <f>E366</f>
        <v>0</v>
      </c>
      <c r="E424" s="814"/>
      <c r="F424" s="814"/>
      <c r="G424" s="814"/>
      <c r="H424" s="814"/>
      <c r="I424" s="814"/>
      <c r="J424" s="814"/>
      <c r="K424" s="814"/>
      <c r="L424" s="814"/>
      <c r="M424" s="814"/>
      <c r="N424" s="814"/>
      <c r="O424" s="814"/>
      <c r="P424" s="814"/>
      <c r="Q424" s="814"/>
      <c r="R424" s="815"/>
      <c r="S424" s="589">
        <v>0</v>
      </c>
      <c r="T424" s="565"/>
      <c r="U424" s="589">
        <v>0</v>
      </c>
      <c r="V424" s="565"/>
      <c r="W424" s="589">
        <v>0</v>
      </c>
      <c r="X424" s="565"/>
      <c r="Y424" s="116">
        <f t="shared" ref="Y424:Y425" si="375">SUM(S424+U424+W424)</f>
        <v>0</v>
      </c>
      <c r="Z424" s="789">
        <v>0</v>
      </c>
      <c r="AA424" s="790"/>
      <c r="AB424" s="789">
        <v>0</v>
      </c>
      <c r="AC424" s="790"/>
      <c r="AD424" s="789">
        <v>0</v>
      </c>
      <c r="AE424" s="790"/>
      <c r="AF424" s="277">
        <f>SUM(Z424+AB424+AD424)</f>
        <v>0</v>
      </c>
      <c r="AG424" s="779">
        <v>0</v>
      </c>
      <c r="AH424" s="780"/>
      <c r="AI424" s="779">
        <v>0</v>
      </c>
      <c r="AJ424" s="780"/>
      <c r="AK424" s="779">
        <v>0</v>
      </c>
      <c r="AL424" s="780"/>
      <c r="AM424" s="280">
        <f>SUM(AG424+AI424+AK424)</f>
        <v>0</v>
      </c>
      <c r="AN424" s="889">
        <v>0</v>
      </c>
      <c r="AO424" s="890"/>
      <c r="AP424" s="889">
        <v>0</v>
      </c>
      <c r="AQ424" s="890"/>
      <c r="AR424" s="889">
        <v>0</v>
      </c>
      <c r="AS424" s="890"/>
      <c r="AT424" s="289">
        <f>SUM(AN424+AP424+AR424)</f>
        <v>0</v>
      </c>
      <c r="AU424" s="893">
        <v>0</v>
      </c>
      <c r="AV424" s="894"/>
      <c r="AW424" s="893">
        <v>0</v>
      </c>
      <c r="AX424" s="894"/>
      <c r="AY424" s="893">
        <v>0</v>
      </c>
      <c r="AZ424" s="894"/>
      <c r="BA424" s="292">
        <f>SUM(AU424+AW424+AY424)</f>
        <v>0</v>
      </c>
      <c r="BB424" s="898">
        <v>0</v>
      </c>
      <c r="BC424" s="899"/>
      <c r="BD424" s="898">
        <v>0</v>
      </c>
      <c r="BE424" s="899"/>
      <c r="BF424" s="898">
        <v>0</v>
      </c>
      <c r="BG424" s="899"/>
      <c r="BH424" s="295">
        <f>SUM(BB424+BD424+BF424)</f>
        <v>0</v>
      </c>
      <c r="BI424" s="296">
        <f t="shared" ref="BI424:BI425" si="376">S424+Z424+AG424+AN424+AU424+BB424</f>
        <v>0</v>
      </c>
      <c r="BJ424" s="296">
        <f t="shared" ref="BJ424:BJ425" si="377">U424+AB424+AI424+AP424+AW424+BD424</f>
        <v>0</v>
      </c>
      <c r="BK424" s="296">
        <f t="shared" ref="BK424:BK425" si="378">W424+AD424+AK424+AR424+AY424+BF424</f>
        <v>0</v>
      </c>
      <c r="BL424" s="297">
        <f>SUM(BI424:BK424)</f>
        <v>0</v>
      </c>
      <c r="BM424" s="132"/>
    </row>
    <row r="425" spans="1:65" ht="15" customHeight="1">
      <c r="C425" s="71" t="s">
        <v>186</v>
      </c>
      <c r="D425" s="814">
        <f>E367</f>
        <v>0</v>
      </c>
      <c r="E425" s="814"/>
      <c r="F425" s="814"/>
      <c r="G425" s="814"/>
      <c r="H425" s="814"/>
      <c r="I425" s="814"/>
      <c r="J425" s="814"/>
      <c r="K425" s="814"/>
      <c r="L425" s="814"/>
      <c r="M425" s="814"/>
      <c r="N425" s="814"/>
      <c r="O425" s="814"/>
      <c r="P425" s="814"/>
      <c r="Q425" s="814"/>
      <c r="R425" s="815"/>
      <c r="S425" s="589">
        <v>0</v>
      </c>
      <c r="T425" s="565"/>
      <c r="U425" s="589">
        <v>0</v>
      </c>
      <c r="V425" s="565"/>
      <c r="W425" s="589">
        <v>0</v>
      </c>
      <c r="X425" s="565"/>
      <c r="Y425" s="116">
        <f t="shared" si="375"/>
        <v>0</v>
      </c>
      <c r="Z425" s="789">
        <v>0</v>
      </c>
      <c r="AA425" s="790"/>
      <c r="AB425" s="789">
        <v>0</v>
      </c>
      <c r="AC425" s="790"/>
      <c r="AD425" s="789">
        <v>0</v>
      </c>
      <c r="AE425" s="790"/>
      <c r="AF425" s="277">
        <f>SUM(Z425+AB425+AD425)</f>
        <v>0</v>
      </c>
      <c r="AG425" s="779">
        <v>0</v>
      </c>
      <c r="AH425" s="780"/>
      <c r="AI425" s="779">
        <v>0</v>
      </c>
      <c r="AJ425" s="780"/>
      <c r="AK425" s="779">
        <v>0</v>
      </c>
      <c r="AL425" s="780"/>
      <c r="AM425" s="280">
        <f>SUM(AG425+AI425+AK425)</f>
        <v>0</v>
      </c>
      <c r="AN425" s="889">
        <v>0</v>
      </c>
      <c r="AO425" s="890"/>
      <c r="AP425" s="889">
        <v>0</v>
      </c>
      <c r="AQ425" s="890"/>
      <c r="AR425" s="889">
        <v>0</v>
      </c>
      <c r="AS425" s="890"/>
      <c r="AT425" s="289">
        <f>SUM(AN425+AP425+AR425)</f>
        <v>0</v>
      </c>
      <c r="AU425" s="893">
        <v>0</v>
      </c>
      <c r="AV425" s="894"/>
      <c r="AW425" s="893">
        <v>0</v>
      </c>
      <c r="AX425" s="894"/>
      <c r="AY425" s="893">
        <v>0</v>
      </c>
      <c r="AZ425" s="894"/>
      <c r="BA425" s="292">
        <f>SUM(AU425+AW425+AY425)</f>
        <v>0</v>
      </c>
      <c r="BB425" s="898">
        <v>0</v>
      </c>
      <c r="BC425" s="899"/>
      <c r="BD425" s="898">
        <v>0</v>
      </c>
      <c r="BE425" s="899"/>
      <c r="BF425" s="898">
        <v>0</v>
      </c>
      <c r="BG425" s="899"/>
      <c r="BH425" s="295">
        <f>SUM(BB425+BD425+BF425)</f>
        <v>0</v>
      </c>
      <c r="BI425" s="296">
        <f t="shared" si="376"/>
        <v>0</v>
      </c>
      <c r="BJ425" s="296">
        <f t="shared" si="377"/>
        <v>0</v>
      </c>
      <c r="BK425" s="296">
        <f t="shared" si="378"/>
        <v>0</v>
      </c>
      <c r="BL425" s="297">
        <f>SUM(BI425:BK425)</f>
        <v>0</v>
      </c>
      <c r="BM425" s="132"/>
    </row>
    <row r="426" spans="1:65" ht="15" customHeight="1">
      <c r="C426" s="566" t="s">
        <v>297</v>
      </c>
      <c r="D426" s="567"/>
      <c r="E426" s="567"/>
      <c r="F426" s="567"/>
      <c r="G426" s="567"/>
      <c r="H426" s="567"/>
      <c r="I426" s="567"/>
      <c r="J426" s="567"/>
      <c r="K426" s="567"/>
      <c r="L426" s="567"/>
      <c r="M426" s="567"/>
      <c r="N426" s="567"/>
      <c r="O426" s="567"/>
      <c r="P426" s="567"/>
      <c r="Q426" s="567"/>
      <c r="R426" s="568"/>
      <c r="S426" s="594">
        <f>SUM(S424:T425)</f>
        <v>0</v>
      </c>
      <c r="T426" s="595"/>
      <c r="U426" s="594">
        <f>SUM(U424:V425)</f>
        <v>0</v>
      </c>
      <c r="V426" s="595"/>
      <c r="W426" s="594">
        <f>SUM(W424:X425)</f>
        <v>0</v>
      </c>
      <c r="X426" s="595"/>
      <c r="Y426" s="150">
        <f>SUM(S426:X426)</f>
        <v>0</v>
      </c>
      <c r="Z426" s="594">
        <f>SUM(Z424:AA425)</f>
        <v>0</v>
      </c>
      <c r="AA426" s="595"/>
      <c r="AB426" s="594">
        <f>SUM(AB424:AC425)</f>
        <v>0</v>
      </c>
      <c r="AC426" s="595"/>
      <c r="AD426" s="594">
        <f>SUM(AD424:AE425)</f>
        <v>0</v>
      </c>
      <c r="AE426" s="595"/>
      <c r="AF426" s="150">
        <f>SUM(Z426:AE426)</f>
        <v>0</v>
      </c>
      <c r="AG426" s="594">
        <f>SUM(AG424:AH425)</f>
        <v>0</v>
      </c>
      <c r="AH426" s="595"/>
      <c r="AI426" s="594">
        <f>SUM(AI424:AJ425)</f>
        <v>0</v>
      </c>
      <c r="AJ426" s="595"/>
      <c r="AK426" s="594">
        <f>SUM(AK424:AL425)</f>
        <v>0</v>
      </c>
      <c r="AL426" s="595"/>
      <c r="AM426" s="150">
        <f>SUM(AG426:AL426)</f>
        <v>0</v>
      </c>
      <c r="AN426" s="594">
        <f>SUM(AN424:AO425)</f>
        <v>0</v>
      </c>
      <c r="AO426" s="595"/>
      <c r="AP426" s="594">
        <f>SUM(AP424:AQ425)</f>
        <v>0</v>
      </c>
      <c r="AQ426" s="595"/>
      <c r="AR426" s="594">
        <f>SUM(AR424:AS425)</f>
        <v>0</v>
      </c>
      <c r="AS426" s="595"/>
      <c r="AT426" s="150">
        <f>SUM(AN426:AS426)</f>
        <v>0</v>
      </c>
      <c r="AU426" s="594">
        <f>SUM(AU424:AV425)</f>
        <v>0</v>
      </c>
      <c r="AV426" s="595"/>
      <c r="AW426" s="594">
        <f>SUM(AW424:AX425)</f>
        <v>0</v>
      </c>
      <c r="AX426" s="595"/>
      <c r="AY426" s="594">
        <f>SUM(AY424:AZ425)</f>
        <v>0</v>
      </c>
      <c r="AZ426" s="595"/>
      <c r="BA426" s="150">
        <f>SUM(AU426:AZ426)</f>
        <v>0</v>
      </c>
      <c r="BB426" s="594">
        <f>SUM(BB424:BC425)</f>
        <v>0</v>
      </c>
      <c r="BC426" s="595"/>
      <c r="BD426" s="594">
        <f>SUM(BD424:BE425)</f>
        <v>0</v>
      </c>
      <c r="BE426" s="595"/>
      <c r="BF426" s="594">
        <f>SUM(BF424:BG425)</f>
        <v>0</v>
      </c>
      <c r="BG426" s="595"/>
      <c r="BH426" s="150">
        <f>SUM(BB426:BG426)</f>
        <v>0</v>
      </c>
      <c r="BI426" s="345">
        <f>SUM(BI424:BI425)</f>
        <v>0</v>
      </c>
      <c r="BJ426" s="345">
        <f>SUM(BJ424:BJ425)</f>
        <v>0</v>
      </c>
      <c r="BK426" s="345">
        <f>SUM(BK424:BK425)</f>
        <v>0</v>
      </c>
      <c r="BL426" s="345">
        <f>SUM(BI426:BK426)</f>
        <v>0</v>
      </c>
      <c r="BM426" s="132"/>
    </row>
    <row r="427" spans="1:65" s="50" customFormat="1" ht="15" customHeight="1">
      <c r="A427" s="72">
        <v>5000</v>
      </c>
      <c r="B427" s="72"/>
      <c r="C427" s="686" t="s">
        <v>369</v>
      </c>
      <c r="D427" s="598"/>
      <c r="E427" s="598"/>
      <c r="F427" s="598"/>
      <c r="G427" s="598"/>
      <c r="H427" s="598"/>
      <c r="I427" s="598"/>
      <c r="J427" s="598"/>
      <c r="K427" s="598"/>
      <c r="L427" s="598"/>
      <c r="M427" s="598"/>
      <c r="N427" s="598"/>
      <c r="O427" s="598"/>
      <c r="P427" s="598"/>
      <c r="Q427" s="598"/>
      <c r="R427" s="687"/>
      <c r="S427" s="160"/>
      <c r="T427" s="128"/>
      <c r="U427" s="160"/>
      <c r="V427" s="128"/>
      <c r="W427" s="160"/>
      <c r="X427" s="128"/>
      <c r="Y427" s="129"/>
      <c r="Z427" s="160"/>
      <c r="AA427" s="128"/>
      <c r="AB427" s="160"/>
      <c r="AC427" s="128"/>
      <c r="AD427" s="160"/>
      <c r="AE427" s="128"/>
      <c r="AF427" s="129"/>
      <c r="AG427" s="160"/>
      <c r="AH427" s="128"/>
      <c r="AI427" s="160"/>
      <c r="AJ427" s="128"/>
      <c r="AK427" s="160"/>
      <c r="AL427" s="128"/>
      <c r="AM427" s="129"/>
      <c r="AN427" s="160"/>
      <c r="AO427" s="128"/>
      <c r="AP427" s="160"/>
      <c r="AQ427" s="128"/>
      <c r="AR427" s="160"/>
      <c r="AS427" s="128"/>
      <c r="AT427" s="129"/>
      <c r="AU427" s="160"/>
      <c r="AV427" s="128"/>
      <c r="AW427" s="160"/>
      <c r="AX427" s="128"/>
      <c r="AY427" s="160"/>
      <c r="AZ427" s="128"/>
      <c r="BA427" s="129"/>
      <c r="BB427" s="160"/>
      <c r="BC427" s="128"/>
      <c r="BD427" s="160"/>
      <c r="BE427" s="128"/>
      <c r="BF427" s="160"/>
      <c r="BG427" s="128"/>
      <c r="BH427" s="129"/>
      <c r="BI427" s="346"/>
      <c r="BJ427" s="346"/>
      <c r="BK427" s="346"/>
      <c r="BL427" s="343"/>
      <c r="BM427" s="132"/>
    </row>
    <row r="428" spans="1:65" s="50" customFormat="1" ht="15" customHeight="1">
      <c r="A428" s="72"/>
      <c r="B428" s="72"/>
      <c r="C428" s="563"/>
      <c r="D428" s="564"/>
      <c r="E428" s="564"/>
      <c r="F428" s="564"/>
      <c r="G428" s="564"/>
      <c r="H428" s="564"/>
      <c r="I428" s="564"/>
      <c r="J428" s="564"/>
      <c r="K428" s="564"/>
      <c r="L428" s="564"/>
      <c r="M428" s="564"/>
      <c r="N428" s="564"/>
      <c r="O428" s="564"/>
      <c r="P428" s="564"/>
      <c r="Q428" s="564"/>
      <c r="R428" s="565"/>
      <c r="S428" s="589">
        <v>0</v>
      </c>
      <c r="T428" s="565"/>
      <c r="U428" s="589">
        <v>0</v>
      </c>
      <c r="V428" s="565"/>
      <c r="W428" s="589">
        <v>0</v>
      </c>
      <c r="X428" s="565"/>
      <c r="Y428" s="116">
        <f t="shared" ref="Y428:Y432" si="379">SUM(S428+U428+W428)</f>
        <v>0</v>
      </c>
      <c r="Z428" s="789">
        <v>0</v>
      </c>
      <c r="AA428" s="790"/>
      <c r="AB428" s="789">
        <v>0</v>
      </c>
      <c r="AC428" s="790"/>
      <c r="AD428" s="789">
        <v>0</v>
      </c>
      <c r="AE428" s="790"/>
      <c r="AF428" s="277">
        <f>SUM(Z428+AB428+AD428)</f>
        <v>0</v>
      </c>
      <c r="AG428" s="779">
        <v>0</v>
      </c>
      <c r="AH428" s="780"/>
      <c r="AI428" s="779">
        <v>0</v>
      </c>
      <c r="AJ428" s="780"/>
      <c r="AK428" s="779">
        <v>0</v>
      </c>
      <c r="AL428" s="780"/>
      <c r="AM428" s="280">
        <f>SUM(AG428+AI428+AK428)</f>
        <v>0</v>
      </c>
      <c r="AN428" s="889">
        <v>0</v>
      </c>
      <c r="AO428" s="890"/>
      <c r="AP428" s="889">
        <v>0</v>
      </c>
      <c r="AQ428" s="890"/>
      <c r="AR428" s="889">
        <v>0</v>
      </c>
      <c r="AS428" s="890"/>
      <c r="AT428" s="289">
        <f>SUM(AN428+AP428+AR428)</f>
        <v>0</v>
      </c>
      <c r="AU428" s="893">
        <v>0</v>
      </c>
      <c r="AV428" s="894"/>
      <c r="AW428" s="893">
        <v>0</v>
      </c>
      <c r="AX428" s="894"/>
      <c r="AY428" s="893">
        <v>0</v>
      </c>
      <c r="AZ428" s="894"/>
      <c r="BA428" s="292">
        <f>SUM(AU428+AW428+AY428)</f>
        <v>0</v>
      </c>
      <c r="BB428" s="898">
        <v>0</v>
      </c>
      <c r="BC428" s="899"/>
      <c r="BD428" s="898">
        <v>0</v>
      </c>
      <c r="BE428" s="899"/>
      <c r="BF428" s="898">
        <v>0</v>
      </c>
      <c r="BG428" s="899"/>
      <c r="BH428" s="295">
        <f>SUM(BB428+BD428+BF428)</f>
        <v>0</v>
      </c>
      <c r="BI428" s="296">
        <f t="shared" ref="BI428:BI432" si="380">S428+Z428+AG428+AN428+AU428+BB428</f>
        <v>0</v>
      </c>
      <c r="BJ428" s="296">
        <f t="shared" ref="BJ428:BJ432" si="381">U428+AB428+AI428+AP428+AW428+BD428</f>
        <v>0</v>
      </c>
      <c r="BK428" s="296">
        <f t="shared" ref="BK428:BK432" si="382">W428+AD428+AK428+AR428+AY428+BF428</f>
        <v>0</v>
      </c>
      <c r="BL428" s="297">
        <f t="shared" ref="BL428:BL432" si="383">SUM(BI428:BK428)</f>
        <v>0</v>
      </c>
      <c r="BM428" s="132"/>
    </row>
    <row r="429" spans="1:65" s="50" customFormat="1" ht="15" customHeight="1">
      <c r="A429" s="72"/>
      <c r="B429" s="72"/>
      <c r="C429" s="563"/>
      <c r="D429" s="564"/>
      <c r="E429" s="564"/>
      <c r="F429" s="564"/>
      <c r="G429" s="564"/>
      <c r="H429" s="564"/>
      <c r="I429" s="564"/>
      <c r="J429" s="564"/>
      <c r="K429" s="564"/>
      <c r="L429" s="564"/>
      <c r="M429" s="564"/>
      <c r="N429" s="564"/>
      <c r="O429" s="564"/>
      <c r="P429" s="564"/>
      <c r="Q429" s="564"/>
      <c r="R429" s="565"/>
      <c r="S429" s="589">
        <v>0</v>
      </c>
      <c r="T429" s="565"/>
      <c r="U429" s="589">
        <v>0</v>
      </c>
      <c r="V429" s="565"/>
      <c r="W429" s="589">
        <v>0</v>
      </c>
      <c r="X429" s="565"/>
      <c r="Y429" s="116">
        <f t="shared" si="379"/>
        <v>0</v>
      </c>
      <c r="Z429" s="789">
        <v>0</v>
      </c>
      <c r="AA429" s="790"/>
      <c r="AB429" s="789">
        <v>0</v>
      </c>
      <c r="AC429" s="790"/>
      <c r="AD429" s="789">
        <v>0</v>
      </c>
      <c r="AE429" s="790"/>
      <c r="AF429" s="277">
        <f t="shared" ref="AF429:AF432" si="384">SUM(Z429+AB429+AD429)</f>
        <v>0</v>
      </c>
      <c r="AG429" s="779">
        <v>0</v>
      </c>
      <c r="AH429" s="780"/>
      <c r="AI429" s="779">
        <v>0</v>
      </c>
      <c r="AJ429" s="780"/>
      <c r="AK429" s="779">
        <v>0</v>
      </c>
      <c r="AL429" s="780"/>
      <c r="AM429" s="280">
        <f t="shared" ref="AM429:AM432" si="385">SUM(AG429+AI429+AK429)</f>
        <v>0</v>
      </c>
      <c r="AN429" s="889">
        <v>0</v>
      </c>
      <c r="AO429" s="890"/>
      <c r="AP429" s="889">
        <v>0</v>
      </c>
      <c r="AQ429" s="890"/>
      <c r="AR429" s="889">
        <v>0</v>
      </c>
      <c r="AS429" s="890"/>
      <c r="AT429" s="289">
        <f t="shared" ref="AT429:AT432" si="386">SUM(AN429+AP429+AR429)</f>
        <v>0</v>
      </c>
      <c r="AU429" s="893">
        <v>0</v>
      </c>
      <c r="AV429" s="894"/>
      <c r="AW429" s="893">
        <v>0</v>
      </c>
      <c r="AX429" s="894"/>
      <c r="AY429" s="893">
        <v>0</v>
      </c>
      <c r="AZ429" s="894"/>
      <c r="BA429" s="292">
        <f t="shared" ref="BA429:BA432" si="387">SUM(AU429+AW429+AY429)</f>
        <v>0</v>
      </c>
      <c r="BB429" s="898">
        <v>0</v>
      </c>
      <c r="BC429" s="899"/>
      <c r="BD429" s="898">
        <v>0</v>
      </c>
      <c r="BE429" s="899"/>
      <c r="BF429" s="898">
        <v>0</v>
      </c>
      <c r="BG429" s="899"/>
      <c r="BH429" s="295">
        <f t="shared" ref="BH429:BH432" si="388">SUM(BB429+BD429+BF429)</f>
        <v>0</v>
      </c>
      <c r="BI429" s="296">
        <f t="shared" si="380"/>
        <v>0</v>
      </c>
      <c r="BJ429" s="296">
        <f t="shared" si="381"/>
        <v>0</v>
      </c>
      <c r="BK429" s="296">
        <f t="shared" si="382"/>
        <v>0</v>
      </c>
      <c r="BL429" s="297">
        <f t="shared" si="383"/>
        <v>0</v>
      </c>
      <c r="BM429" s="132"/>
    </row>
    <row r="430" spans="1:65" s="50" customFormat="1" ht="15" customHeight="1">
      <c r="A430" s="72"/>
      <c r="B430" s="72"/>
      <c r="C430" s="563"/>
      <c r="D430" s="564"/>
      <c r="E430" s="564"/>
      <c r="F430" s="564"/>
      <c r="G430" s="564"/>
      <c r="H430" s="564"/>
      <c r="I430" s="564"/>
      <c r="J430" s="564"/>
      <c r="K430" s="564"/>
      <c r="L430" s="564"/>
      <c r="M430" s="564"/>
      <c r="N430" s="564"/>
      <c r="O430" s="564"/>
      <c r="P430" s="564"/>
      <c r="Q430" s="564"/>
      <c r="R430" s="565"/>
      <c r="S430" s="589">
        <v>0</v>
      </c>
      <c r="T430" s="565"/>
      <c r="U430" s="589">
        <v>0</v>
      </c>
      <c r="V430" s="565"/>
      <c r="W430" s="589">
        <v>0</v>
      </c>
      <c r="X430" s="565"/>
      <c r="Y430" s="116">
        <f t="shared" si="379"/>
        <v>0</v>
      </c>
      <c r="Z430" s="789">
        <v>0</v>
      </c>
      <c r="AA430" s="790"/>
      <c r="AB430" s="789">
        <v>0</v>
      </c>
      <c r="AC430" s="790"/>
      <c r="AD430" s="789">
        <v>0</v>
      </c>
      <c r="AE430" s="790"/>
      <c r="AF430" s="277">
        <f t="shared" si="384"/>
        <v>0</v>
      </c>
      <c r="AG430" s="779">
        <v>0</v>
      </c>
      <c r="AH430" s="780"/>
      <c r="AI430" s="779">
        <v>0</v>
      </c>
      <c r="AJ430" s="780"/>
      <c r="AK430" s="779">
        <v>0</v>
      </c>
      <c r="AL430" s="780"/>
      <c r="AM430" s="280">
        <f t="shared" si="385"/>
        <v>0</v>
      </c>
      <c r="AN430" s="889">
        <v>0</v>
      </c>
      <c r="AO430" s="890"/>
      <c r="AP430" s="889">
        <v>0</v>
      </c>
      <c r="AQ430" s="890"/>
      <c r="AR430" s="889">
        <v>0</v>
      </c>
      <c r="AS430" s="890"/>
      <c r="AT430" s="289">
        <f t="shared" si="386"/>
        <v>0</v>
      </c>
      <c r="AU430" s="893">
        <v>0</v>
      </c>
      <c r="AV430" s="894"/>
      <c r="AW430" s="893">
        <v>0</v>
      </c>
      <c r="AX430" s="894"/>
      <c r="AY430" s="893">
        <v>0</v>
      </c>
      <c r="AZ430" s="894"/>
      <c r="BA430" s="292">
        <f t="shared" si="387"/>
        <v>0</v>
      </c>
      <c r="BB430" s="898">
        <v>0</v>
      </c>
      <c r="BC430" s="899"/>
      <c r="BD430" s="898">
        <v>0</v>
      </c>
      <c r="BE430" s="899"/>
      <c r="BF430" s="898">
        <v>0</v>
      </c>
      <c r="BG430" s="899"/>
      <c r="BH430" s="295">
        <f t="shared" si="388"/>
        <v>0</v>
      </c>
      <c r="BI430" s="296">
        <f t="shared" si="380"/>
        <v>0</v>
      </c>
      <c r="BJ430" s="296">
        <f t="shared" si="381"/>
        <v>0</v>
      </c>
      <c r="BK430" s="296">
        <f t="shared" si="382"/>
        <v>0</v>
      </c>
      <c r="BL430" s="297">
        <f t="shared" si="383"/>
        <v>0</v>
      </c>
      <c r="BM430" s="132"/>
    </row>
    <row r="431" spans="1:65" s="50" customFormat="1" ht="15" customHeight="1">
      <c r="A431" s="72"/>
      <c r="B431" s="72"/>
      <c r="C431" s="591"/>
      <c r="D431" s="564"/>
      <c r="E431" s="564"/>
      <c r="F431" s="564"/>
      <c r="G431" s="564"/>
      <c r="H431" s="564"/>
      <c r="I431" s="564"/>
      <c r="J431" s="564"/>
      <c r="K431" s="564"/>
      <c r="L431" s="564"/>
      <c r="M431" s="564"/>
      <c r="N431" s="564"/>
      <c r="O431" s="564"/>
      <c r="P431" s="564"/>
      <c r="Q431" s="564"/>
      <c r="R431" s="565"/>
      <c r="S431" s="589">
        <v>0</v>
      </c>
      <c r="T431" s="565"/>
      <c r="U431" s="589">
        <v>0</v>
      </c>
      <c r="V431" s="565"/>
      <c r="W431" s="589">
        <v>0</v>
      </c>
      <c r="X431" s="565"/>
      <c r="Y431" s="116">
        <f t="shared" si="379"/>
        <v>0</v>
      </c>
      <c r="Z431" s="789">
        <v>0</v>
      </c>
      <c r="AA431" s="790"/>
      <c r="AB431" s="789">
        <v>0</v>
      </c>
      <c r="AC431" s="790"/>
      <c r="AD431" s="789">
        <v>0</v>
      </c>
      <c r="AE431" s="790"/>
      <c r="AF431" s="277">
        <f t="shared" si="384"/>
        <v>0</v>
      </c>
      <c r="AG431" s="779">
        <v>0</v>
      </c>
      <c r="AH431" s="780"/>
      <c r="AI431" s="779">
        <v>0</v>
      </c>
      <c r="AJ431" s="780"/>
      <c r="AK431" s="779">
        <v>0</v>
      </c>
      <c r="AL431" s="780"/>
      <c r="AM431" s="280">
        <f t="shared" si="385"/>
        <v>0</v>
      </c>
      <c r="AN431" s="889">
        <v>0</v>
      </c>
      <c r="AO431" s="890"/>
      <c r="AP431" s="889">
        <v>0</v>
      </c>
      <c r="AQ431" s="890"/>
      <c r="AR431" s="889">
        <v>0</v>
      </c>
      <c r="AS431" s="890"/>
      <c r="AT431" s="289">
        <f t="shared" si="386"/>
        <v>0</v>
      </c>
      <c r="AU431" s="893">
        <v>0</v>
      </c>
      <c r="AV431" s="894"/>
      <c r="AW431" s="893">
        <v>0</v>
      </c>
      <c r="AX431" s="894"/>
      <c r="AY431" s="893">
        <v>0</v>
      </c>
      <c r="AZ431" s="894"/>
      <c r="BA431" s="292">
        <f t="shared" si="387"/>
        <v>0</v>
      </c>
      <c r="BB431" s="898">
        <v>0</v>
      </c>
      <c r="BC431" s="899"/>
      <c r="BD431" s="898">
        <v>0</v>
      </c>
      <c r="BE431" s="899"/>
      <c r="BF431" s="898">
        <v>0</v>
      </c>
      <c r="BG431" s="899"/>
      <c r="BH431" s="295">
        <f t="shared" si="388"/>
        <v>0</v>
      </c>
      <c r="BI431" s="296">
        <f t="shared" si="380"/>
        <v>0</v>
      </c>
      <c r="BJ431" s="296">
        <f t="shared" si="381"/>
        <v>0</v>
      </c>
      <c r="BK431" s="296">
        <f t="shared" si="382"/>
        <v>0</v>
      </c>
      <c r="BL431" s="297">
        <f t="shared" si="383"/>
        <v>0</v>
      </c>
      <c r="BM431" s="132"/>
    </row>
    <row r="432" spans="1:65" s="50" customFormat="1" ht="15" customHeight="1">
      <c r="A432" s="72"/>
      <c r="B432" s="72"/>
      <c r="C432" s="563"/>
      <c r="D432" s="564"/>
      <c r="E432" s="564"/>
      <c r="F432" s="564"/>
      <c r="G432" s="564"/>
      <c r="H432" s="564"/>
      <c r="I432" s="564"/>
      <c r="J432" s="564"/>
      <c r="K432" s="564"/>
      <c r="L432" s="564"/>
      <c r="M432" s="564"/>
      <c r="N432" s="564"/>
      <c r="O432" s="564"/>
      <c r="P432" s="564"/>
      <c r="Q432" s="564"/>
      <c r="R432" s="565"/>
      <c r="S432" s="589">
        <v>0</v>
      </c>
      <c r="T432" s="565"/>
      <c r="U432" s="589">
        <v>0</v>
      </c>
      <c r="V432" s="565"/>
      <c r="W432" s="589">
        <v>0</v>
      </c>
      <c r="X432" s="565"/>
      <c r="Y432" s="116">
        <f t="shared" si="379"/>
        <v>0</v>
      </c>
      <c r="Z432" s="789">
        <v>0</v>
      </c>
      <c r="AA432" s="790"/>
      <c r="AB432" s="789">
        <v>0</v>
      </c>
      <c r="AC432" s="790"/>
      <c r="AD432" s="789">
        <v>0</v>
      </c>
      <c r="AE432" s="790"/>
      <c r="AF432" s="277">
        <f t="shared" si="384"/>
        <v>0</v>
      </c>
      <c r="AG432" s="779">
        <v>0</v>
      </c>
      <c r="AH432" s="780"/>
      <c r="AI432" s="779">
        <v>0</v>
      </c>
      <c r="AJ432" s="780"/>
      <c r="AK432" s="779">
        <v>0</v>
      </c>
      <c r="AL432" s="780"/>
      <c r="AM432" s="280">
        <f t="shared" si="385"/>
        <v>0</v>
      </c>
      <c r="AN432" s="889">
        <v>0</v>
      </c>
      <c r="AO432" s="890"/>
      <c r="AP432" s="889">
        <v>0</v>
      </c>
      <c r="AQ432" s="890"/>
      <c r="AR432" s="889">
        <v>0</v>
      </c>
      <c r="AS432" s="890"/>
      <c r="AT432" s="289">
        <f t="shared" si="386"/>
        <v>0</v>
      </c>
      <c r="AU432" s="893">
        <v>0</v>
      </c>
      <c r="AV432" s="894"/>
      <c r="AW432" s="893">
        <v>0</v>
      </c>
      <c r="AX432" s="894"/>
      <c r="AY432" s="893">
        <v>0</v>
      </c>
      <c r="AZ432" s="894"/>
      <c r="BA432" s="292">
        <f t="shared" si="387"/>
        <v>0</v>
      </c>
      <c r="BB432" s="898">
        <v>0</v>
      </c>
      <c r="BC432" s="899"/>
      <c r="BD432" s="898">
        <v>0</v>
      </c>
      <c r="BE432" s="899"/>
      <c r="BF432" s="898">
        <v>0</v>
      </c>
      <c r="BG432" s="899"/>
      <c r="BH432" s="295">
        <f t="shared" si="388"/>
        <v>0</v>
      </c>
      <c r="BI432" s="296">
        <f t="shared" si="380"/>
        <v>0</v>
      </c>
      <c r="BJ432" s="296">
        <f t="shared" si="381"/>
        <v>0</v>
      </c>
      <c r="BK432" s="296">
        <f t="shared" si="382"/>
        <v>0</v>
      </c>
      <c r="BL432" s="297">
        <f t="shared" si="383"/>
        <v>0</v>
      </c>
      <c r="BM432" s="132"/>
    </row>
    <row r="433" spans="1:76" s="50" customFormat="1" ht="15" customHeight="1">
      <c r="A433" s="72"/>
      <c r="B433" s="72"/>
      <c r="C433" s="566" t="s">
        <v>370</v>
      </c>
      <c r="D433" s="567"/>
      <c r="E433" s="567"/>
      <c r="F433" s="567"/>
      <c r="G433" s="567"/>
      <c r="H433" s="567"/>
      <c r="I433" s="567"/>
      <c r="J433" s="567"/>
      <c r="K433" s="567"/>
      <c r="L433" s="567"/>
      <c r="M433" s="567"/>
      <c r="N433" s="567"/>
      <c r="O433" s="567"/>
      <c r="P433" s="567"/>
      <c r="Q433" s="567"/>
      <c r="R433" s="568"/>
      <c r="S433" s="594">
        <f>SUM(S428:T432)</f>
        <v>0</v>
      </c>
      <c r="T433" s="595"/>
      <c r="U433" s="594">
        <f>SUM(U428:V432)</f>
        <v>0</v>
      </c>
      <c r="V433" s="595"/>
      <c r="W433" s="594">
        <f>SUM(W428:X432)</f>
        <v>0</v>
      </c>
      <c r="X433" s="595"/>
      <c r="Y433" s="150">
        <f>SUM(S433:X433)</f>
        <v>0</v>
      </c>
      <c r="Z433" s="594">
        <f>SUM(Z428:AA432)</f>
        <v>0</v>
      </c>
      <c r="AA433" s="595"/>
      <c r="AB433" s="594">
        <f>SUM(AB428:AC432)</f>
        <v>0</v>
      </c>
      <c r="AC433" s="595"/>
      <c r="AD433" s="594">
        <f>SUM(AD428:AE432)</f>
        <v>0</v>
      </c>
      <c r="AE433" s="595"/>
      <c r="AF433" s="150">
        <f>SUM(Z433:AE433)</f>
        <v>0</v>
      </c>
      <c r="AG433" s="594">
        <f>SUM(AG428:AH432)</f>
        <v>0</v>
      </c>
      <c r="AH433" s="595"/>
      <c r="AI433" s="594">
        <f>SUM(AI428:AJ432)</f>
        <v>0</v>
      </c>
      <c r="AJ433" s="595"/>
      <c r="AK433" s="594">
        <f>SUM(AK428:AL432)</f>
        <v>0</v>
      </c>
      <c r="AL433" s="595"/>
      <c r="AM433" s="150">
        <f>SUM(AG433:AL433)</f>
        <v>0</v>
      </c>
      <c r="AN433" s="594">
        <f>SUM(AN428:AO432)</f>
        <v>0</v>
      </c>
      <c r="AO433" s="595"/>
      <c r="AP433" s="594">
        <f>SUM(AP428:AQ432)</f>
        <v>0</v>
      </c>
      <c r="AQ433" s="595"/>
      <c r="AR433" s="594">
        <f>SUM(AR428:AS432)</f>
        <v>0</v>
      </c>
      <c r="AS433" s="595"/>
      <c r="AT433" s="150">
        <f>SUM(AN433:AS433)</f>
        <v>0</v>
      </c>
      <c r="AU433" s="594">
        <f>SUM(AU428:AV432)</f>
        <v>0</v>
      </c>
      <c r="AV433" s="595"/>
      <c r="AW433" s="594">
        <f>SUM(AW428:AX432)</f>
        <v>0</v>
      </c>
      <c r="AX433" s="595"/>
      <c r="AY433" s="594">
        <f>SUM(AY428:AZ432)</f>
        <v>0</v>
      </c>
      <c r="AZ433" s="595"/>
      <c r="BA433" s="150">
        <f>SUM(AU433:AZ433)</f>
        <v>0</v>
      </c>
      <c r="BB433" s="594">
        <f>SUM(BB428:BC432)</f>
        <v>0</v>
      </c>
      <c r="BC433" s="595"/>
      <c r="BD433" s="594">
        <f>SUM(BD428:BE432)</f>
        <v>0</v>
      </c>
      <c r="BE433" s="595"/>
      <c r="BF433" s="594">
        <f>SUM(BF428:BG432)</f>
        <v>0</v>
      </c>
      <c r="BG433" s="595"/>
      <c r="BH433" s="150">
        <f>SUM(BB433:BG433)</f>
        <v>0</v>
      </c>
      <c r="BI433" s="345">
        <f>SUM(BI428:BI432)</f>
        <v>0</v>
      </c>
      <c r="BJ433" s="345">
        <f>SUM(BJ428:BJ432)</f>
        <v>0</v>
      </c>
      <c r="BK433" s="345">
        <f>SUM(BK428:BK432)</f>
        <v>0</v>
      </c>
      <c r="BL433" s="345">
        <f t="shared" ref="BL433" si="389">SUM(BI433:BK433)</f>
        <v>0</v>
      </c>
      <c r="BM433" s="132"/>
    </row>
    <row r="434" spans="1:76" s="50" customFormat="1" ht="15" customHeight="1">
      <c r="A434" s="72">
        <v>5000</v>
      </c>
      <c r="B434" s="72"/>
      <c r="C434" s="120" t="s">
        <v>302</v>
      </c>
      <c r="D434" s="593"/>
      <c r="E434" s="570"/>
      <c r="F434" s="570"/>
      <c r="G434" s="570"/>
      <c r="H434" s="570"/>
      <c r="I434" s="570"/>
      <c r="J434" s="570"/>
      <c r="K434" s="570"/>
      <c r="L434" s="570"/>
      <c r="M434" s="570"/>
      <c r="N434" s="570"/>
      <c r="O434" s="570"/>
      <c r="P434" s="570"/>
      <c r="Q434" s="570"/>
      <c r="R434" s="571"/>
      <c r="S434" s="160"/>
      <c r="T434" s="128"/>
      <c r="U434" s="160"/>
      <c r="V434" s="128"/>
      <c r="W434" s="160"/>
      <c r="X434" s="128"/>
      <c r="Y434" s="129"/>
      <c r="Z434" s="160"/>
      <c r="AA434" s="128"/>
      <c r="AB434" s="160"/>
      <c r="AC434" s="128"/>
      <c r="AD434" s="160"/>
      <c r="AE434" s="128"/>
      <c r="AF434" s="129"/>
      <c r="AG434" s="160"/>
      <c r="AH434" s="128"/>
      <c r="AI434" s="160"/>
      <c r="AJ434" s="128"/>
      <c r="AK434" s="160"/>
      <c r="AL434" s="128"/>
      <c r="AM434" s="129"/>
      <c r="AN434" s="160"/>
      <c r="AO434" s="128"/>
      <c r="AP434" s="160"/>
      <c r="AQ434" s="128"/>
      <c r="AR434" s="160"/>
      <c r="AS434" s="128"/>
      <c r="AT434" s="129"/>
      <c r="AU434" s="160"/>
      <c r="AV434" s="128"/>
      <c r="AW434" s="160"/>
      <c r="AX434" s="128"/>
      <c r="AY434" s="160"/>
      <c r="AZ434" s="128"/>
      <c r="BA434" s="129"/>
      <c r="BB434" s="160"/>
      <c r="BC434" s="128"/>
      <c r="BD434" s="160"/>
      <c r="BE434" s="128"/>
      <c r="BF434" s="160"/>
      <c r="BG434" s="128"/>
      <c r="BH434" s="129"/>
      <c r="BI434" s="346"/>
      <c r="BJ434" s="346"/>
      <c r="BK434" s="346"/>
      <c r="BL434" s="343"/>
      <c r="BM434" s="132"/>
    </row>
    <row r="435" spans="1:76" s="50" customFormat="1" ht="15" customHeight="1">
      <c r="A435" s="72"/>
      <c r="B435" s="72"/>
      <c r="C435" s="563"/>
      <c r="D435" s="564"/>
      <c r="E435" s="564"/>
      <c r="F435" s="564"/>
      <c r="G435" s="564"/>
      <c r="H435" s="564"/>
      <c r="I435" s="564"/>
      <c r="J435" s="564"/>
      <c r="K435" s="564"/>
      <c r="L435" s="564"/>
      <c r="M435" s="564"/>
      <c r="N435" s="564"/>
      <c r="O435" s="564"/>
      <c r="P435" s="564"/>
      <c r="Q435" s="564"/>
      <c r="R435" s="565"/>
      <c r="S435" s="589">
        <v>0</v>
      </c>
      <c r="T435" s="565"/>
      <c r="U435" s="589">
        <v>0</v>
      </c>
      <c r="V435" s="565"/>
      <c r="W435" s="589">
        <v>0</v>
      </c>
      <c r="X435" s="565"/>
      <c r="Y435" s="116">
        <f t="shared" ref="Y435:Y436" si="390">SUM(S435+U435+W435)</f>
        <v>0</v>
      </c>
      <c r="Z435" s="789">
        <v>0</v>
      </c>
      <c r="AA435" s="790"/>
      <c r="AB435" s="789">
        <v>0</v>
      </c>
      <c r="AC435" s="790"/>
      <c r="AD435" s="789">
        <v>0</v>
      </c>
      <c r="AE435" s="790"/>
      <c r="AF435" s="277">
        <f>SUM(Z435+AB435+AD435)</f>
        <v>0</v>
      </c>
      <c r="AG435" s="779">
        <v>0</v>
      </c>
      <c r="AH435" s="780"/>
      <c r="AI435" s="779">
        <v>0</v>
      </c>
      <c r="AJ435" s="780"/>
      <c r="AK435" s="779">
        <v>0</v>
      </c>
      <c r="AL435" s="780"/>
      <c r="AM435" s="280">
        <f>SUM(AG435+AI435+AK435)</f>
        <v>0</v>
      </c>
      <c r="AN435" s="889">
        <v>0</v>
      </c>
      <c r="AO435" s="890"/>
      <c r="AP435" s="889">
        <v>0</v>
      </c>
      <c r="AQ435" s="890"/>
      <c r="AR435" s="889">
        <v>0</v>
      </c>
      <c r="AS435" s="890"/>
      <c r="AT435" s="289">
        <f>SUM(AN435+AP435+AR435)</f>
        <v>0</v>
      </c>
      <c r="AU435" s="893">
        <v>0</v>
      </c>
      <c r="AV435" s="894"/>
      <c r="AW435" s="893">
        <v>0</v>
      </c>
      <c r="AX435" s="894"/>
      <c r="AY435" s="893">
        <v>0</v>
      </c>
      <c r="AZ435" s="894"/>
      <c r="BA435" s="292">
        <f>SUM(AU435+AW435+AY435)</f>
        <v>0</v>
      </c>
      <c r="BB435" s="898">
        <v>0</v>
      </c>
      <c r="BC435" s="899"/>
      <c r="BD435" s="898">
        <v>0</v>
      </c>
      <c r="BE435" s="899"/>
      <c r="BF435" s="898">
        <v>0</v>
      </c>
      <c r="BG435" s="899"/>
      <c r="BH435" s="295">
        <f>SUM(BB435+BD435+BF435)</f>
        <v>0</v>
      </c>
      <c r="BI435" s="296">
        <f t="shared" ref="BI435:BI436" si="391">S435+Z435+AG435+AN435+AU435+BB435</f>
        <v>0</v>
      </c>
      <c r="BJ435" s="296">
        <f t="shared" ref="BJ435:BJ436" si="392">U435+AB435+AI435+AP435+AW435+BD435</f>
        <v>0</v>
      </c>
      <c r="BK435" s="296">
        <f t="shared" ref="BK435:BK436" si="393">W435+AD435+AK435+AR435+AY435+BF435</f>
        <v>0</v>
      </c>
      <c r="BL435" s="297">
        <f t="shared" ref="BL435:BL436" si="394">SUM(BI435:BK435)</f>
        <v>0</v>
      </c>
      <c r="BM435" s="132"/>
    </row>
    <row r="436" spans="1:76" s="50" customFormat="1" ht="15" customHeight="1">
      <c r="A436" s="72"/>
      <c r="B436" s="72"/>
      <c r="C436" s="563"/>
      <c r="D436" s="564"/>
      <c r="E436" s="564"/>
      <c r="F436" s="564"/>
      <c r="G436" s="564"/>
      <c r="H436" s="564"/>
      <c r="I436" s="564"/>
      <c r="J436" s="564"/>
      <c r="K436" s="564"/>
      <c r="L436" s="564"/>
      <c r="M436" s="564"/>
      <c r="N436" s="564"/>
      <c r="O436" s="564"/>
      <c r="P436" s="564"/>
      <c r="Q436" s="564"/>
      <c r="R436" s="565"/>
      <c r="S436" s="589">
        <v>0</v>
      </c>
      <c r="T436" s="565"/>
      <c r="U436" s="589">
        <v>0</v>
      </c>
      <c r="V436" s="565"/>
      <c r="W436" s="589">
        <v>0</v>
      </c>
      <c r="X436" s="565"/>
      <c r="Y436" s="116">
        <f t="shared" si="390"/>
        <v>0</v>
      </c>
      <c r="Z436" s="789">
        <v>0</v>
      </c>
      <c r="AA436" s="790"/>
      <c r="AB436" s="789">
        <v>0</v>
      </c>
      <c r="AC436" s="790"/>
      <c r="AD436" s="789">
        <v>0</v>
      </c>
      <c r="AE436" s="790"/>
      <c r="AF436" s="277">
        <f>SUM(Z436+AB436+AD436)</f>
        <v>0</v>
      </c>
      <c r="AG436" s="779">
        <v>0</v>
      </c>
      <c r="AH436" s="780"/>
      <c r="AI436" s="779">
        <v>0</v>
      </c>
      <c r="AJ436" s="780"/>
      <c r="AK436" s="779">
        <v>0</v>
      </c>
      <c r="AL436" s="780"/>
      <c r="AM436" s="280">
        <f>SUM(AG436+AI436+AK436)</f>
        <v>0</v>
      </c>
      <c r="AN436" s="889">
        <v>0</v>
      </c>
      <c r="AO436" s="890"/>
      <c r="AP436" s="889">
        <v>0</v>
      </c>
      <c r="AQ436" s="890"/>
      <c r="AR436" s="889">
        <v>0</v>
      </c>
      <c r="AS436" s="890"/>
      <c r="AT436" s="289">
        <f>SUM(AN436+AP436+AR436)</f>
        <v>0</v>
      </c>
      <c r="AU436" s="893">
        <v>0</v>
      </c>
      <c r="AV436" s="894"/>
      <c r="AW436" s="893">
        <v>0</v>
      </c>
      <c r="AX436" s="894"/>
      <c r="AY436" s="893">
        <v>0</v>
      </c>
      <c r="AZ436" s="894"/>
      <c r="BA436" s="292">
        <f>SUM(AU436+AW436+AY436)</f>
        <v>0</v>
      </c>
      <c r="BB436" s="898">
        <v>0</v>
      </c>
      <c r="BC436" s="899"/>
      <c r="BD436" s="898">
        <v>0</v>
      </c>
      <c r="BE436" s="899"/>
      <c r="BF436" s="898">
        <v>0</v>
      </c>
      <c r="BG436" s="899"/>
      <c r="BH436" s="295">
        <f>SUM(BB436+BD436+BF436)</f>
        <v>0</v>
      </c>
      <c r="BI436" s="296">
        <f t="shared" si="391"/>
        <v>0</v>
      </c>
      <c r="BJ436" s="296">
        <f t="shared" si="392"/>
        <v>0</v>
      </c>
      <c r="BK436" s="296">
        <f t="shared" si="393"/>
        <v>0</v>
      </c>
      <c r="BL436" s="297">
        <f t="shared" si="394"/>
        <v>0</v>
      </c>
      <c r="BM436" s="132"/>
    </row>
    <row r="437" spans="1:76" s="50" customFormat="1" ht="15" customHeight="1">
      <c r="A437" s="72"/>
      <c r="B437" s="72"/>
      <c r="C437" s="566" t="s">
        <v>295</v>
      </c>
      <c r="D437" s="567"/>
      <c r="E437" s="567"/>
      <c r="F437" s="567"/>
      <c r="G437" s="567"/>
      <c r="H437" s="567"/>
      <c r="I437" s="567"/>
      <c r="J437" s="567"/>
      <c r="K437" s="567"/>
      <c r="L437" s="567"/>
      <c r="M437" s="567"/>
      <c r="N437" s="567"/>
      <c r="O437" s="567"/>
      <c r="P437" s="567"/>
      <c r="Q437" s="567"/>
      <c r="R437" s="568"/>
      <c r="S437" s="594">
        <f>SUM(S435:T436)</f>
        <v>0</v>
      </c>
      <c r="T437" s="595"/>
      <c r="U437" s="594">
        <f>SUM(U435:V436)</f>
        <v>0</v>
      </c>
      <c r="V437" s="595"/>
      <c r="W437" s="594">
        <f>SUM(W435:X436)</f>
        <v>0</v>
      </c>
      <c r="X437" s="595"/>
      <c r="Y437" s="150">
        <f>SUM(S437:X437)</f>
        <v>0</v>
      </c>
      <c r="Z437" s="594">
        <f>SUM(Z435:AA436)</f>
        <v>0</v>
      </c>
      <c r="AA437" s="595"/>
      <c r="AB437" s="594">
        <f>SUM(AB435:AC436)</f>
        <v>0</v>
      </c>
      <c r="AC437" s="595"/>
      <c r="AD437" s="594">
        <f>SUM(AD435:AE436)</f>
        <v>0</v>
      </c>
      <c r="AE437" s="595"/>
      <c r="AF437" s="150">
        <f>SUM(Z437:AE437)</f>
        <v>0</v>
      </c>
      <c r="AG437" s="594">
        <f>SUM(AG435:AH436)</f>
        <v>0</v>
      </c>
      <c r="AH437" s="595"/>
      <c r="AI437" s="594">
        <f>SUM(AI435:AJ436)</f>
        <v>0</v>
      </c>
      <c r="AJ437" s="595"/>
      <c r="AK437" s="594">
        <f>SUM(AK435:AL436)</f>
        <v>0</v>
      </c>
      <c r="AL437" s="595"/>
      <c r="AM437" s="150">
        <f>SUM(AG437:AL437)</f>
        <v>0</v>
      </c>
      <c r="AN437" s="594">
        <f>SUM(AN435:AO436)</f>
        <v>0</v>
      </c>
      <c r="AO437" s="595"/>
      <c r="AP437" s="594">
        <f>SUM(AP435:AQ436)</f>
        <v>0</v>
      </c>
      <c r="AQ437" s="595"/>
      <c r="AR437" s="594">
        <f>SUM(AR435:AS436)</f>
        <v>0</v>
      </c>
      <c r="AS437" s="595"/>
      <c r="AT437" s="150">
        <f>SUM(AN437:AS437)</f>
        <v>0</v>
      </c>
      <c r="AU437" s="594">
        <f>SUM(AU435:AV436)</f>
        <v>0</v>
      </c>
      <c r="AV437" s="595"/>
      <c r="AW437" s="594">
        <f>SUM(AW435:AX436)</f>
        <v>0</v>
      </c>
      <c r="AX437" s="595"/>
      <c r="AY437" s="594">
        <f>SUM(AY435:AZ436)</f>
        <v>0</v>
      </c>
      <c r="AZ437" s="595"/>
      <c r="BA437" s="150">
        <f>SUM(AU437:AZ437)</f>
        <v>0</v>
      </c>
      <c r="BB437" s="594">
        <f>SUM(BB435:BC436)</f>
        <v>0</v>
      </c>
      <c r="BC437" s="595"/>
      <c r="BD437" s="594">
        <f>SUM(BD435:BE436)</f>
        <v>0</v>
      </c>
      <c r="BE437" s="595"/>
      <c r="BF437" s="594">
        <f>SUM(BF435:BG436)</f>
        <v>0</v>
      </c>
      <c r="BG437" s="595"/>
      <c r="BH437" s="150">
        <f>SUM(BB437:BG437)</f>
        <v>0</v>
      </c>
      <c r="BI437" s="345">
        <f>SUM(BI435:BI436)</f>
        <v>0</v>
      </c>
      <c r="BJ437" s="345">
        <f>SUM(BJ435:BJ436)</f>
        <v>0</v>
      </c>
      <c r="BK437" s="345">
        <f>SUM(BK435:BK436)</f>
        <v>0</v>
      </c>
      <c r="BL437" s="345">
        <f>SUM(BI437:BK437)</f>
        <v>0</v>
      </c>
      <c r="BM437" s="132"/>
    </row>
    <row r="438" spans="1:76" ht="15" customHeight="1">
      <c r="A438" s="72">
        <v>6000</v>
      </c>
      <c r="B438" s="72"/>
      <c r="C438" s="578" t="s">
        <v>303</v>
      </c>
      <c r="D438" s="570"/>
      <c r="E438" s="792"/>
      <c r="F438" s="792"/>
      <c r="G438" s="792"/>
      <c r="H438" s="792"/>
      <c r="I438" s="792"/>
      <c r="J438" s="792"/>
      <c r="K438" s="792"/>
      <c r="L438" s="792"/>
      <c r="M438" s="792"/>
      <c r="N438" s="792"/>
      <c r="O438" s="792"/>
      <c r="P438" s="792"/>
      <c r="Q438" s="792"/>
      <c r="R438" s="793"/>
      <c r="S438" s="381"/>
      <c r="T438" s="155"/>
      <c r="U438" s="381"/>
      <c r="V438" s="155"/>
      <c r="W438" s="381"/>
      <c r="X438" s="155"/>
      <c r="Y438" s="192"/>
      <c r="Z438" s="381"/>
      <c r="AA438" s="155"/>
      <c r="AB438" s="381"/>
      <c r="AC438" s="155"/>
      <c r="AD438" s="381"/>
      <c r="AE438" s="155"/>
      <c r="AF438" s="192"/>
      <c r="AG438" s="381"/>
      <c r="AH438" s="155"/>
      <c r="AI438" s="381"/>
      <c r="AJ438" s="155"/>
      <c r="AK438" s="381"/>
      <c r="AL438" s="155"/>
      <c r="AM438" s="192"/>
      <c r="AN438" s="381"/>
      <c r="AO438" s="155"/>
      <c r="AP438" s="381"/>
      <c r="AQ438" s="155"/>
      <c r="AR438" s="381"/>
      <c r="AS438" s="155"/>
      <c r="AT438" s="192"/>
      <c r="AU438" s="381"/>
      <c r="AV438" s="155"/>
      <c r="AW438" s="381"/>
      <c r="AX438" s="155"/>
      <c r="AY438" s="381"/>
      <c r="AZ438" s="155"/>
      <c r="BA438" s="192"/>
      <c r="BB438" s="381"/>
      <c r="BC438" s="155"/>
      <c r="BD438" s="381"/>
      <c r="BE438" s="155"/>
      <c r="BF438" s="381"/>
      <c r="BG438" s="155"/>
      <c r="BH438" s="192"/>
      <c r="BI438" s="346"/>
      <c r="BJ438" s="346"/>
      <c r="BK438" s="346"/>
      <c r="BL438" s="343"/>
      <c r="BM438" s="132"/>
    </row>
    <row r="439" spans="1:76" s="50" customFormat="1" ht="32.25" customHeight="1">
      <c r="A439" s="72"/>
      <c r="B439" s="72"/>
      <c r="C439" s="581" t="s">
        <v>9</v>
      </c>
      <c r="D439" s="605"/>
      <c r="E439" s="583" t="s">
        <v>440</v>
      </c>
      <c r="F439" s="583"/>
      <c r="G439" s="583"/>
      <c r="H439" s="583" t="s">
        <v>441</v>
      </c>
      <c r="I439" s="583"/>
      <c r="J439" s="583"/>
      <c r="K439" s="583"/>
      <c r="L439" s="583"/>
      <c r="M439" s="583"/>
      <c r="N439" s="583"/>
      <c r="O439" s="583"/>
      <c r="P439" s="75" t="s">
        <v>15</v>
      </c>
      <c r="Q439" s="75" t="s">
        <v>168</v>
      </c>
      <c r="R439" s="44" t="s">
        <v>352</v>
      </c>
      <c r="S439" s="240"/>
      <c r="T439" s="239"/>
      <c r="U439" s="240"/>
      <c r="V439" s="239"/>
      <c r="W439" s="240"/>
      <c r="X439" s="239"/>
      <c r="Y439" s="192"/>
      <c r="Z439" s="240"/>
      <c r="AA439" s="239"/>
      <c r="AB439" s="240"/>
      <c r="AC439" s="239"/>
      <c r="AD439" s="240"/>
      <c r="AE439" s="239"/>
      <c r="AF439" s="192"/>
      <c r="AG439" s="240"/>
      <c r="AH439" s="239"/>
      <c r="AI439" s="240"/>
      <c r="AJ439" s="239"/>
      <c r="AK439" s="240"/>
      <c r="AL439" s="239"/>
      <c r="AM439" s="192"/>
      <c r="AN439" s="240"/>
      <c r="AO439" s="239"/>
      <c r="AP439" s="240"/>
      <c r="AQ439" s="239"/>
      <c r="AR439" s="240"/>
      <c r="AS439" s="239"/>
      <c r="AT439" s="192"/>
      <c r="AU439" s="240"/>
      <c r="AV439" s="239"/>
      <c r="AW439" s="240"/>
      <c r="AX439" s="239"/>
      <c r="AY439" s="240"/>
      <c r="AZ439" s="239"/>
      <c r="BA439" s="192"/>
      <c r="BB439" s="240"/>
      <c r="BC439" s="239"/>
      <c r="BD439" s="240"/>
      <c r="BE439" s="239"/>
      <c r="BF439" s="240"/>
      <c r="BG439" s="239"/>
      <c r="BH439" s="192"/>
      <c r="BI439" s="346"/>
      <c r="BJ439" s="346"/>
      <c r="BK439" s="346"/>
      <c r="BL439" s="343"/>
      <c r="BM439" s="132"/>
    </row>
    <row r="440" spans="1:76" s="50" customFormat="1" ht="15" customHeight="1">
      <c r="A440" s="72"/>
      <c r="B440" s="72"/>
      <c r="C440" s="563" t="s">
        <v>40</v>
      </c>
      <c r="D440" s="619"/>
      <c r="E440" s="901">
        <v>444</v>
      </c>
      <c r="F440" s="901"/>
      <c r="G440" s="901"/>
      <c r="H440" s="901"/>
      <c r="I440" s="908"/>
      <c r="J440" s="908"/>
      <c r="K440" s="908"/>
      <c r="L440" s="908"/>
      <c r="M440" s="908"/>
      <c r="N440" s="908"/>
      <c r="O440" s="908"/>
      <c r="P440" s="135">
        <v>18</v>
      </c>
      <c r="Q440" s="85">
        <f>E440*P440</f>
        <v>7992</v>
      </c>
      <c r="R440" s="202">
        <v>1.1000000000000001</v>
      </c>
      <c r="S440" s="203">
        <v>0</v>
      </c>
      <c r="T440" s="382">
        <f>$Q440*S440</f>
        <v>0</v>
      </c>
      <c r="U440" s="205">
        <v>0</v>
      </c>
      <c r="V440" s="382">
        <f>$Q440*U440*$R440</f>
        <v>0</v>
      </c>
      <c r="W440" s="205">
        <v>0</v>
      </c>
      <c r="X440" s="382">
        <f>$Q440*W440*$R440^2</f>
        <v>0</v>
      </c>
      <c r="Y440" s="116">
        <f>T440+V440+X440</f>
        <v>0</v>
      </c>
      <c r="Z440" s="383">
        <v>0</v>
      </c>
      <c r="AA440" s="384">
        <f>$Q440*Z440</f>
        <v>0</v>
      </c>
      <c r="AB440" s="385">
        <v>0</v>
      </c>
      <c r="AC440" s="384">
        <f>$Q440*AB440*$R440</f>
        <v>0</v>
      </c>
      <c r="AD440" s="385">
        <v>0</v>
      </c>
      <c r="AE440" s="384">
        <f>$Q440*AD440*$R440^2</f>
        <v>0</v>
      </c>
      <c r="AF440" s="277">
        <f>AA440+AC440+AE440</f>
        <v>0</v>
      </c>
      <c r="AG440" s="387">
        <v>0</v>
      </c>
      <c r="AH440" s="388">
        <f>$Q440*AG440</f>
        <v>0</v>
      </c>
      <c r="AI440" s="389">
        <v>0</v>
      </c>
      <c r="AJ440" s="388">
        <f>$Q440*AI440*$R440</f>
        <v>0</v>
      </c>
      <c r="AK440" s="389">
        <v>0</v>
      </c>
      <c r="AL440" s="388">
        <f>$Q440*AK440*$R440^2</f>
        <v>0</v>
      </c>
      <c r="AM440" s="390">
        <f>AH440+AJ440+AL440</f>
        <v>0</v>
      </c>
      <c r="AN440" s="399">
        <v>0</v>
      </c>
      <c r="AO440" s="400">
        <f>$Q440*AN440</f>
        <v>0</v>
      </c>
      <c r="AP440" s="401">
        <v>0</v>
      </c>
      <c r="AQ440" s="400">
        <f>$Q440*AP440*$R440</f>
        <v>0</v>
      </c>
      <c r="AR440" s="401">
        <v>0</v>
      </c>
      <c r="AS440" s="400">
        <f>$Q440*AR440*$R440^2</f>
        <v>0</v>
      </c>
      <c r="AT440" s="402">
        <f>AO440+AQ440+AS440</f>
        <v>0</v>
      </c>
      <c r="AU440" s="403">
        <v>0</v>
      </c>
      <c r="AV440" s="404">
        <f>$Q440*AU440</f>
        <v>0</v>
      </c>
      <c r="AW440" s="405">
        <v>0</v>
      </c>
      <c r="AX440" s="404">
        <f>$Q440*AW440*$R440</f>
        <v>0</v>
      </c>
      <c r="AY440" s="405">
        <v>0</v>
      </c>
      <c r="AZ440" s="404">
        <f>$Q440*AY440*$R440^2</f>
        <v>0</v>
      </c>
      <c r="BA440" s="406">
        <f>AV440+AX440+AZ440</f>
        <v>0</v>
      </c>
      <c r="BB440" s="407">
        <v>0</v>
      </c>
      <c r="BC440" s="408">
        <f>$Q440*BB440</f>
        <v>0</v>
      </c>
      <c r="BD440" s="409">
        <v>0</v>
      </c>
      <c r="BE440" s="408">
        <f>$Q440*BD440*$R440</f>
        <v>0</v>
      </c>
      <c r="BF440" s="409">
        <v>0</v>
      </c>
      <c r="BG440" s="408">
        <f>$Q440*BF440*$R440^2</f>
        <v>0</v>
      </c>
      <c r="BH440" s="295">
        <f>BC440+BE440+BG440</f>
        <v>0</v>
      </c>
      <c r="BI440" s="296">
        <f>T440+AA440+AH440+AO440+AV440+BC440</f>
        <v>0</v>
      </c>
      <c r="BJ440" s="296">
        <f>V440+AC440+AJ440+AQ440+AX440+BE440</f>
        <v>0</v>
      </c>
      <c r="BK440" s="296">
        <f>X440+AE440+AL440+AS440+AZ440+BG440</f>
        <v>0</v>
      </c>
      <c r="BL440" s="297">
        <f t="shared" ref="BL440:BL445" si="395">SUM(BI440:BK440)</f>
        <v>0</v>
      </c>
      <c r="BM440" s="132"/>
    </row>
    <row r="441" spans="1:76" s="50" customFormat="1" ht="15" customHeight="1">
      <c r="A441" s="72"/>
      <c r="B441" s="72"/>
      <c r="C441" s="563" t="s">
        <v>41</v>
      </c>
      <c r="D441" s="619"/>
      <c r="E441" s="908">
        <v>907</v>
      </c>
      <c r="F441" s="908"/>
      <c r="G441" s="908"/>
      <c r="H441" s="908"/>
      <c r="I441" s="908"/>
      <c r="J441" s="908"/>
      <c r="K441" s="908"/>
      <c r="L441" s="908"/>
      <c r="M441" s="908"/>
      <c r="N441" s="908"/>
      <c r="O441" s="908"/>
      <c r="P441" s="135">
        <v>18</v>
      </c>
      <c r="Q441" s="85">
        <f>E441*P441</f>
        <v>16326</v>
      </c>
      <c r="R441" s="202">
        <v>1.1000000000000001</v>
      </c>
      <c r="S441" s="203">
        <v>0</v>
      </c>
      <c r="T441" s="382">
        <f t="shared" ref="T441:T443" si="396">$Q441*S441</f>
        <v>0</v>
      </c>
      <c r="U441" s="205">
        <v>0</v>
      </c>
      <c r="V441" s="382">
        <f t="shared" ref="V441:V443" si="397">$Q441*U441*$R441</f>
        <v>0</v>
      </c>
      <c r="W441" s="205">
        <v>0</v>
      </c>
      <c r="X441" s="382">
        <f t="shared" ref="X441:X443" si="398">$Q441*W441*$R441^2</f>
        <v>0</v>
      </c>
      <c r="Y441" s="116">
        <f t="shared" ref="Y441:Y444" si="399">T441+V441+X441</f>
        <v>0</v>
      </c>
      <c r="Z441" s="383">
        <v>0</v>
      </c>
      <c r="AA441" s="384">
        <f t="shared" ref="AA441:AA443" si="400">$Q441*Z441</f>
        <v>0</v>
      </c>
      <c r="AB441" s="385">
        <v>0</v>
      </c>
      <c r="AC441" s="384">
        <f t="shared" ref="AC441:AC443" si="401">$Q441*AB441*$R441</f>
        <v>0</v>
      </c>
      <c r="AD441" s="385">
        <v>0</v>
      </c>
      <c r="AE441" s="384">
        <f t="shared" ref="AE441:AE443" si="402">$Q441*AD441*$R441^2</f>
        <v>0</v>
      </c>
      <c r="AF441" s="277">
        <f t="shared" ref="AF441:AF444" si="403">AA441+AC441+AE441</f>
        <v>0</v>
      </c>
      <c r="AG441" s="387">
        <v>0</v>
      </c>
      <c r="AH441" s="388">
        <f t="shared" ref="AH441:AH443" si="404">$Q441*AG441</f>
        <v>0</v>
      </c>
      <c r="AI441" s="389">
        <v>0</v>
      </c>
      <c r="AJ441" s="388">
        <f t="shared" ref="AJ441:AJ443" si="405">$Q441*AI441*$R441</f>
        <v>0</v>
      </c>
      <c r="AK441" s="389">
        <v>0</v>
      </c>
      <c r="AL441" s="388">
        <f t="shared" ref="AL441:AL443" si="406">$Q441*AK441*$R441^2</f>
        <v>0</v>
      </c>
      <c r="AM441" s="390">
        <f t="shared" ref="AM441:AM444" si="407">AH441+AJ441+AL441</f>
        <v>0</v>
      </c>
      <c r="AN441" s="399">
        <v>0</v>
      </c>
      <c r="AO441" s="400">
        <f t="shared" ref="AO441:AO443" si="408">$Q441*AN441</f>
        <v>0</v>
      </c>
      <c r="AP441" s="401">
        <v>0</v>
      </c>
      <c r="AQ441" s="400">
        <f t="shared" ref="AQ441:AQ443" si="409">$Q441*AP441*$R441</f>
        <v>0</v>
      </c>
      <c r="AR441" s="401">
        <v>0</v>
      </c>
      <c r="AS441" s="400">
        <f t="shared" ref="AS441:AS443" si="410">$Q441*AR441*$R441^2</f>
        <v>0</v>
      </c>
      <c r="AT441" s="402">
        <f>AO441+AQ441+AS441</f>
        <v>0</v>
      </c>
      <c r="AU441" s="403">
        <v>0</v>
      </c>
      <c r="AV441" s="404">
        <f t="shared" ref="AV441:AV443" si="411">$Q441*AU441</f>
        <v>0</v>
      </c>
      <c r="AW441" s="405">
        <v>0</v>
      </c>
      <c r="AX441" s="404">
        <f t="shared" ref="AX441:AX443" si="412">$Q441*AW441*$R441</f>
        <v>0</v>
      </c>
      <c r="AY441" s="405">
        <v>0</v>
      </c>
      <c r="AZ441" s="404">
        <f t="shared" ref="AZ441:AZ443" si="413">$Q441*AY441*$R441^2</f>
        <v>0</v>
      </c>
      <c r="BA441" s="406">
        <f t="shared" ref="BA441:BA444" si="414">AV441+AX441+AZ441</f>
        <v>0</v>
      </c>
      <c r="BB441" s="407">
        <v>0</v>
      </c>
      <c r="BC441" s="408">
        <f t="shared" ref="BC441:BC443" si="415">$Q441*BB441</f>
        <v>0</v>
      </c>
      <c r="BD441" s="409">
        <v>0</v>
      </c>
      <c r="BE441" s="408">
        <f t="shared" ref="BE441:BE443" si="416">$Q441*BD441*$R441</f>
        <v>0</v>
      </c>
      <c r="BF441" s="409">
        <v>0</v>
      </c>
      <c r="BG441" s="408">
        <f t="shared" ref="BG441:BG443" si="417">$Q441*BF441*$R441^2</f>
        <v>0</v>
      </c>
      <c r="BH441" s="295">
        <f t="shared" ref="BH441:BH444" si="418">BC441+BE441+BG441</f>
        <v>0</v>
      </c>
      <c r="BI441" s="296">
        <f t="shared" ref="BI441:BI444" si="419">T441+AA441+AH441+AO441+AV441+BC441</f>
        <v>0</v>
      </c>
      <c r="BJ441" s="296">
        <f t="shared" ref="BJ441:BJ444" si="420">V441+AC441+AJ441+AQ441+AX441+BE441</f>
        <v>0</v>
      </c>
      <c r="BK441" s="296">
        <f t="shared" ref="BK441:BK444" si="421">X441+AE441+AL441+AS441+AZ441+BG441</f>
        <v>0</v>
      </c>
      <c r="BL441" s="297">
        <f t="shared" si="395"/>
        <v>0</v>
      </c>
      <c r="BM441" s="132"/>
      <c r="BN441"/>
      <c r="BO441"/>
      <c r="BP441"/>
      <c r="BQ441"/>
      <c r="BR441"/>
      <c r="BS441"/>
      <c r="BT441"/>
      <c r="BU441"/>
      <c r="BV441"/>
      <c r="BW441"/>
      <c r="BX441"/>
    </row>
    <row r="442" spans="1:76" s="50" customFormat="1" ht="15" customHeight="1">
      <c r="A442" s="72"/>
      <c r="B442" s="72"/>
      <c r="C442" s="563" t="s">
        <v>43</v>
      </c>
      <c r="D442" s="619"/>
      <c r="E442" s="908"/>
      <c r="F442" s="908"/>
      <c r="G442" s="908"/>
      <c r="H442" s="908">
        <v>716</v>
      </c>
      <c r="I442" s="908"/>
      <c r="J442" s="908"/>
      <c r="K442" s="908"/>
      <c r="L442" s="908"/>
      <c r="M442" s="908"/>
      <c r="N442" s="908"/>
      <c r="O442" s="908"/>
      <c r="P442" s="135"/>
      <c r="Q442" s="85">
        <f>H442*2</f>
        <v>1432</v>
      </c>
      <c r="R442" s="202">
        <v>1.1000000000000001</v>
      </c>
      <c r="S442" s="203">
        <v>0</v>
      </c>
      <c r="T442" s="382">
        <f t="shared" si="396"/>
        <v>0</v>
      </c>
      <c r="U442" s="205">
        <v>0</v>
      </c>
      <c r="V442" s="382">
        <f t="shared" si="397"/>
        <v>0</v>
      </c>
      <c r="W442" s="205">
        <v>0</v>
      </c>
      <c r="X442" s="382">
        <f t="shared" si="398"/>
        <v>0</v>
      </c>
      <c r="Y442" s="116">
        <f t="shared" si="399"/>
        <v>0</v>
      </c>
      <c r="Z442" s="383">
        <v>0</v>
      </c>
      <c r="AA442" s="384">
        <f t="shared" si="400"/>
        <v>0</v>
      </c>
      <c r="AB442" s="385">
        <v>0</v>
      </c>
      <c r="AC442" s="384">
        <f t="shared" si="401"/>
        <v>0</v>
      </c>
      <c r="AD442" s="385">
        <v>0</v>
      </c>
      <c r="AE442" s="384">
        <f t="shared" si="402"/>
        <v>0</v>
      </c>
      <c r="AF442" s="277">
        <f t="shared" si="403"/>
        <v>0</v>
      </c>
      <c r="AG442" s="387">
        <v>0</v>
      </c>
      <c r="AH442" s="388">
        <f t="shared" si="404"/>
        <v>0</v>
      </c>
      <c r="AI442" s="389">
        <v>0</v>
      </c>
      <c r="AJ442" s="388">
        <f t="shared" si="405"/>
        <v>0</v>
      </c>
      <c r="AK442" s="389">
        <v>0</v>
      </c>
      <c r="AL442" s="388">
        <f t="shared" si="406"/>
        <v>0</v>
      </c>
      <c r="AM442" s="390">
        <f t="shared" si="407"/>
        <v>0</v>
      </c>
      <c r="AN442" s="399">
        <v>0</v>
      </c>
      <c r="AO442" s="400">
        <f t="shared" si="408"/>
        <v>0</v>
      </c>
      <c r="AP442" s="401">
        <v>0</v>
      </c>
      <c r="AQ442" s="400">
        <f t="shared" si="409"/>
        <v>0</v>
      </c>
      <c r="AR442" s="401">
        <v>0</v>
      </c>
      <c r="AS442" s="400">
        <f t="shared" si="410"/>
        <v>0</v>
      </c>
      <c r="AT442" s="402">
        <f t="shared" ref="AT442:AT444" si="422">AO442+AQ442+AS442</f>
        <v>0</v>
      </c>
      <c r="AU442" s="403">
        <v>0</v>
      </c>
      <c r="AV442" s="404">
        <f t="shared" si="411"/>
        <v>0</v>
      </c>
      <c r="AW442" s="405">
        <v>0</v>
      </c>
      <c r="AX442" s="404">
        <f t="shared" si="412"/>
        <v>0</v>
      </c>
      <c r="AY442" s="405">
        <v>0</v>
      </c>
      <c r="AZ442" s="404">
        <f t="shared" si="413"/>
        <v>0</v>
      </c>
      <c r="BA442" s="406">
        <f t="shared" si="414"/>
        <v>0</v>
      </c>
      <c r="BB442" s="407">
        <v>0</v>
      </c>
      <c r="BC442" s="408">
        <f t="shared" si="415"/>
        <v>0</v>
      </c>
      <c r="BD442" s="409">
        <v>0</v>
      </c>
      <c r="BE442" s="408">
        <f t="shared" si="416"/>
        <v>0</v>
      </c>
      <c r="BF442" s="409">
        <v>0</v>
      </c>
      <c r="BG442" s="408">
        <f t="shared" si="417"/>
        <v>0</v>
      </c>
      <c r="BH442" s="295">
        <f t="shared" si="418"/>
        <v>0</v>
      </c>
      <c r="BI442" s="296">
        <f t="shared" si="419"/>
        <v>0</v>
      </c>
      <c r="BJ442" s="296">
        <f t="shared" si="420"/>
        <v>0</v>
      </c>
      <c r="BK442" s="296">
        <f t="shared" si="421"/>
        <v>0</v>
      </c>
      <c r="BL442" s="297">
        <f t="shared" si="395"/>
        <v>0</v>
      </c>
      <c r="BM442" s="132"/>
      <c r="BN442"/>
      <c r="BO442"/>
      <c r="BP442"/>
      <c r="BQ442"/>
      <c r="BR442"/>
      <c r="BS442"/>
      <c r="BT442"/>
      <c r="BU442"/>
      <c r="BV442"/>
      <c r="BW442"/>
      <c r="BX442"/>
    </row>
    <row r="443" spans="1:76" s="50" customFormat="1" ht="15" customHeight="1">
      <c r="A443" s="72"/>
      <c r="B443" s="72"/>
      <c r="C443" s="563" t="s">
        <v>44</v>
      </c>
      <c r="D443" s="619"/>
      <c r="E443" s="908"/>
      <c r="F443" s="908"/>
      <c r="G443" s="908"/>
      <c r="H443" s="908">
        <v>883</v>
      </c>
      <c r="I443" s="908"/>
      <c r="J443" s="908"/>
      <c r="K443" s="908"/>
      <c r="L443" s="908"/>
      <c r="M443" s="908"/>
      <c r="N443" s="908"/>
      <c r="O443" s="908"/>
      <c r="P443" s="135"/>
      <c r="Q443" s="85">
        <f>H443*2</f>
        <v>1766</v>
      </c>
      <c r="R443" s="202">
        <v>1.1000000000000001</v>
      </c>
      <c r="S443" s="203">
        <v>0</v>
      </c>
      <c r="T443" s="382">
        <f t="shared" si="396"/>
        <v>0</v>
      </c>
      <c r="U443" s="205">
        <v>0</v>
      </c>
      <c r="V443" s="382">
        <f t="shared" si="397"/>
        <v>0</v>
      </c>
      <c r="W443" s="205">
        <v>0</v>
      </c>
      <c r="X443" s="382">
        <f t="shared" si="398"/>
        <v>0</v>
      </c>
      <c r="Y443" s="116">
        <f t="shared" si="399"/>
        <v>0</v>
      </c>
      <c r="Z443" s="383">
        <v>0</v>
      </c>
      <c r="AA443" s="384">
        <f t="shared" si="400"/>
        <v>0</v>
      </c>
      <c r="AB443" s="385">
        <v>0</v>
      </c>
      <c r="AC443" s="384">
        <f t="shared" si="401"/>
        <v>0</v>
      </c>
      <c r="AD443" s="385">
        <v>0</v>
      </c>
      <c r="AE443" s="384">
        <f t="shared" si="402"/>
        <v>0</v>
      </c>
      <c r="AF443" s="277">
        <f t="shared" si="403"/>
        <v>0</v>
      </c>
      <c r="AG443" s="387">
        <v>0</v>
      </c>
      <c r="AH443" s="388">
        <f t="shared" si="404"/>
        <v>0</v>
      </c>
      <c r="AI443" s="389">
        <v>0</v>
      </c>
      <c r="AJ443" s="388">
        <f t="shared" si="405"/>
        <v>0</v>
      </c>
      <c r="AK443" s="389">
        <v>0</v>
      </c>
      <c r="AL443" s="388">
        <f t="shared" si="406"/>
        <v>0</v>
      </c>
      <c r="AM443" s="390">
        <f t="shared" si="407"/>
        <v>0</v>
      </c>
      <c r="AN443" s="399">
        <v>0</v>
      </c>
      <c r="AO443" s="400">
        <f t="shared" si="408"/>
        <v>0</v>
      </c>
      <c r="AP443" s="401">
        <v>0</v>
      </c>
      <c r="AQ443" s="400">
        <f t="shared" si="409"/>
        <v>0</v>
      </c>
      <c r="AR443" s="401">
        <v>0</v>
      </c>
      <c r="AS443" s="400">
        <f t="shared" si="410"/>
        <v>0</v>
      </c>
      <c r="AT443" s="402">
        <f t="shared" si="422"/>
        <v>0</v>
      </c>
      <c r="AU443" s="403">
        <v>0</v>
      </c>
      <c r="AV443" s="404">
        <f t="shared" si="411"/>
        <v>0</v>
      </c>
      <c r="AW443" s="405">
        <v>0</v>
      </c>
      <c r="AX443" s="404">
        <f t="shared" si="412"/>
        <v>0</v>
      </c>
      <c r="AY443" s="405">
        <v>0</v>
      </c>
      <c r="AZ443" s="404">
        <f t="shared" si="413"/>
        <v>0</v>
      </c>
      <c r="BA443" s="406">
        <f t="shared" si="414"/>
        <v>0</v>
      </c>
      <c r="BB443" s="407">
        <v>0</v>
      </c>
      <c r="BC443" s="408">
        <f t="shared" si="415"/>
        <v>0</v>
      </c>
      <c r="BD443" s="409">
        <v>0</v>
      </c>
      <c r="BE443" s="408">
        <f t="shared" si="416"/>
        <v>0</v>
      </c>
      <c r="BF443" s="409">
        <v>0</v>
      </c>
      <c r="BG443" s="408">
        <f t="shared" si="417"/>
        <v>0</v>
      </c>
      <c r="BH443" s="295">
        <f t="shared" si="418"/>
        <v>0</v>
      </c>
      <c r="BI443" s="296">
        <f t="shared" si="419"/>
        <v>0</v>
      </c>
      <c r="BJ443" s="296">
        <f t="shared" si="420"/>
        <v>0</v>
      </c>
      <c r="BK443" s="296">
        <f t="shared" si="421"/>
        <v>0</v>
      </c>
      <c r="BL443" s="297">
        <f t="shared" si="395"/>
        <v>0</v>
      </c>
      <c r="BM443" s="132"/>
      <c r="BN443"/>
      <c r="BO443"/>
      <c r="BP443"/>
      <c r="BQ443"/>
      <c r="BR443"/>
      <c r="BS443"/>
      <c r="BT443"/>
      <c r="BU443"/>
      <c r="BV443"/>
      <c r="BW443"/>
      <c r="BX443"/>
    </row>
    <row r="444" spans="1:76" s="50" customFormat="1" ht="15" customHeight="1">
      <c r="A444" s="72"/>
      <c r="B444" s="72"/>
      <c r="C444" s="579" t="s">
        <v>121</v>
      </c>
      <c r="D444" s="845"/>
      <c r="E444" s="573"/>
      <c r="F444" s="573"/>
      <c r="G444" s="573"/>
      <c r="H444" s="573"/>
      <c r="I444" s="573"/>
      <c r="J444" s="573"/>
      <c r="K444" s="573"/>
      <c r="L444" s="573"/>
      <c r="M444" s="573"/>
      <c r="N444" s="573"/>
      <c r="O444" s="573"/>
      <c r="P444" s="69"/>
      <c r="Q444" s="69"/>
      <c r="R444" s="70"/>
      <c r="S444" s="241"/>
      <c r="T444" s="410">
        <v>0</v>
      </c>
      <c r="U444" s="209"/>
      <c r="V444" s="410">
        <v>0</v>
      </c>
      <c r="W444" s="209"/>
      <c r="X444" s="410">
        <v>0</v>
      </c>
      <c r="Y444" s="116">
        <f t="shared" si="399"/>
        <v>0</v>
      </c>
      <c r="Z444" s="411"/>
      <c r="AA444" s="412">
        <v>0</v>
      </c>
      <c r="AB444" s="413"/>
      <c r="AC444" s="412">
        <v>0</v>
      </c>
      <c r="AD444" s="413"/>
      <c r="AE444" s="412">
        <v>0</v>
      </c>
      <c r="AF444" s="277">
        <f t="shared" si="403"/>
        <v>0</v>
      </c>
      <c r="AG444" s="414"/>
      <c r="AH444" s="415">
        <v>0</v>
      </c>
      <c r="AI444" s="416"/>
      <c r="AJ444" s="415">
        <v>0</v>
      </c>
      <c r="AK444" s="416"/>
      <c r="AL444" s="415">
        <v>0</v>
      </c>
      <c r="AM444" s="390">
        <f t="shared" si="407"/>
        <v>0</v>
      </c>
      <c r="AN444" s="423"/>
      <c r="AO444" s="424">
        <v>0</v>
      </c>
      <c r="AP444" s="425"/>
      <c r="AQ444" s="424">
        <v>0</v>
      </c>
      <c r="AR444" s="425"/>
      <c r="AS444" s="424">
        <v>0</v>
      </c>
      <c r="AT444" s="402">
        <f t="shared" si="422"/>
        <v>0</v>
      </c>
      <c r="AU444" s="426"/>
      <c r="AV444" s="427">
        <v>0</v>
      </c>
      <c r="AW444" s="428"/>
      <c r="AX444" s="427">
        <v>0</v>
      </c>
      <c r="AY444" s="428"/>
      <c r="AZ444" s="427">
        <v>0</v>
      </c>
      <c r="BA444" s="406">
        <f t="shared" si="414"/>
        <v>0</v>
      </c>
      <c r="BB444" s="429"/>
      <c r="BC444" s="430">
        <v>0</v>
      </c>
      <c r="BD444" s="431"/>
      <c r="BE444" s="430">
        <v>0</v>
      </c>
      <c r="BF444" s="431"/>
      <c r="BG444" s="430">
        <v>0</v>
      </c>
      <c r="BH444" s="295">
        <f t="shared" si="418"/>
        <v>0</v>
      </c>
      <c r="BI444" s="296">
        <f t="shared" si="419"/>
        <v>0</v>
      </c>
      <c r="BJ444" s="296">
        <f t="shared" si="420"/>
        <v>0</v>
      </c>
      <c r="BK444" s="296">
        <f t="shared" si="421"/>
        <v>0</v>
      </c>
      <c r="BL444" s="297">
        <f t="shared" si="395"/>
        <v>0</v>
      </c>
      <c r="BM444" s="132"/>
      <c r="BN444"/>
      <c r="BO444"/>
      <c r="BP444"/>
      <c r="BQ444"/>
      <c r="BR444"/>
      <c r="BS444"/>
      <c r="BT444"/>
      <c r="BU444"/>
      <c r="BV444"/>
      <c r="BW444"/>
      <c r="BX444"/>
    </row>
    <row r="445" spans="1:76" s="132" customFormat="1" ht="15" customHeight="1">
      <c r="A445" s="167"/>
      <c r="B445" s="167"/>
      <c r="C445" s="585" t="s">
        <v>296</v>
      </c>
      <c r="D445" s="586"/>
      <c r="E445" s="586"/>
      <c r="F445" s="586"/>
      <c r="G445" s="586"/>
      <c r="H445" s="586"/>
      <c r="I445" s="586"/>
      <c r="J445" s="586"/>
      <c r="K445" s="586"/>
      <c r="L445" s="586"/>
      <c r="M445" s="586"/>
      <c r="N445" s="586"/>
      <c r="O445" s="586"/>
      <c r="P445" s="586"/>
      <c r="Q445" s="586"/>
      <c r="R445" s="587"/>
      <c r="S445" s="594">
        <f>SUM(T440:T444)</f>
        <v>0</v>
      </c>
      <c r="T445" s="595"/>
      <c r="U445" s="594">
        <f t="shared" ref="U445" si="423">SUM(V440:V444)</f>
        <v>0</v>
      </c>
      <c r="V445" s="595"/>
      <c r="W445" s="594">
        <f t="shared" ref="W445" si="424">SUM(X440:X444)</f>
        <v>0</v>
      </c>
      <c r="X445" s="595"/>
      <c r="Y445" s="150">
        <f>SUM(S445:X445)</f>
        <v>0</v>
      </c>
      <c r="Z445" s="594">
        <f>SUM(AA440:AA444)</f>
        <v>0</v>
      </c>
      <c r="AA445" s="595"/>
      <c r="AB445" s="594">
        <f t="shared" ref="AB445" si="425">SUM(AC440:AC444)</f>
        <v>0</v>
      </c>
      <c r="AC445" s="595"/>
      <c r="AD445" s="594">
        <f t="shared" ref="AD445" si="426">SUM(AE440:AE444)</f>
        <v>0</v>
      </c>
      <c r="AE445" s="595"/>
      <c r="AF445" s="150">
        <f>SUM(Z445:AE445)</f>
        <v>0</v>
      </c>
      <c r="AG445" s="594">
        <f>SUM(AH440:AH444)</f>
        <v>0</v>
      </c>
      <c r="AH445" s="595"/>
      <c r="AI445" s="594">
        <f t="shared" ref="AI445" si="427">SUM(AJ440:AJ444)</f>
        <v>0</v>
      </c>
      <c r="AJ445" s="595"/>
      <c r="AK445" s="594">
        <f t="shared" ref="AK445" si="428">SUM(AL440:AL444)</f>
        <v>0</v>
      </c>
      <c r="AL445" s="595"/>
      <c r="AM445" s="150">
        <f>SUM(AG445:AL445)</f>
        <v>0</v>
      </c>
      <c r="AN445" s="891">
        <f>SUM(AO440:AO444)</f>
        <v>0</v>
      </c>
      <c r="AO445" s="892"/>
      <c r="AP445" s="891">
        <f t="shared" ref="AP445" si="429">SUM(AQ440:AQ444)</f>
        <v>0</v>
      </c>
      <c r="AQ445" s="892"/>
      <c r="AR445" s="891">
        <f t="shared" ref="AR445" si="430">SUM(AS440:AS444)</f>
        <v>0</v>
      </c>
      <c r="AS445" s="892"/>
      <c r="AT445" s="473">
        <f>SUM(AN445:AS445)</f>
        <v>0</v>
      </c>
      <c r="AU445" s="891">
        <f>SUM(AV440:AV444)</f>
        <v>0</v>
      </c>
      <c r="AV445" s="892"/>
      <c r="AW445" s="891">
        <f t="shared" ref="AW445" si="431">SUM(AX440:AX444)</f>
        <v>0</v>
      </c>
      <c r="AX445" s="892"/>
      <c r="AY445" s="891">
        <f t="shared" ref="AY445" si="432">SUM(AZ440:AZ444)</f>
        <v>0</v>
      </c>
      <c r="AZ445" s="892"/>
      <c r="BA445" s="473">
        <f>SUM(AU445:AZ445)</f>
        <v>0</v>
      </c>
      <c r="BB445" s="891">
        <f>SUM(BC440:BC444)</f>
        <v>0</v>
      </c>
      <c r="BC445" s="892"/>
      <c r="BD445" s="891">
        <f t="shared" ref="BD445" si="433">SUM(BE440:BE444)</f>
        <v>0</v>
      </c>
      <c r="BE445" s="892"/>
      <c r="BF445" s="891">
        <f t="shared" ref="BF445" si="434">SUM(BG440:BG444)</f>
        <v>0</v>
      </c>
      <c r="BG445" s="892"/>
      <c r="BH445" s="473">
        <f>SUM(BB445:BG445)</f>
        <v>0</v>
      </c>
      <c r="BI445" s="345">
        <f>SUM(BI440:BI444)</f>
        <v>0</v>
      </c>
      <c r="BJ445" s="345">
        <f t="shared" ref="BJ445:BK445" si="435">SUM(BJ440:BJ444)</f>
        <v>0</v>
      </c>
      <c r="BK445" s="345">
        <f t="shared" si="435"/>
        <v>0</v>
      </c>
      <c r="BL445" s="345">
        <f t="shared" si="395"/>
        <v>0</v>
      </c>
      <c r="BN445"/>
      <c r="BO445"/>
      <c r="BP445"/>
      <c r="BQ445"/>
      <c r="BR445"/>
      <c r="BS445"/>
      <c r="BT445"/>
      <c r="BU445"/>
      <c r="BV445"/>
      <c r="BW445"/>
      <c r="BX445"/>
    </row>
    <row r="446" spans="1:76" s="50" customFormat="1" ht="15" customHeight="1">
      <c r="A446" s="450">
        <v>3010</v>
      </c>
      <c r="B446" s="450"/>
      <c r="C446" s="686" t="s">
        <v>457</v>
      </c>
      <c r="D446" s="598"/>
      <c r="E446" s="598"/>
      <c r="F446" s="598"/>
      <c r="G446" s="598"/>
      <c r="H446" s="598"/>
      <c r="I446" s="598"/>
      <c r="J446" s="598"/>
      <c r="K446" s="598"/>
      <c r="L446" s="598"/>
      <c r="M446" s="598"/>
      <c r="N446" s="598"/>
      <c r="O446" s="598"/>
      <c r="P446" s="598"/>
      <c r="Q446" s="598"/>
      <c r="R446" s="687"/>
      <c r="S446" s="160"/>
      <c r="T446" s="128"/>
      <c r="U446" s="160"/>
      <c r="V446" s="128"/>
      <c r="W446" s="160"/>
      <c r="X446" s="128"/>
      <c r="Y446" s="129"/>
      <c r="Z446" s="160"/>
      <c r="AA446" s="128"/>
      <c r="AB446" s="160"/>
      <c r="AC446" s="128"/>
      <c r="AD446" s="160"/>
      <c r="AE446" s="128"/>
      <c r="AF446" s="129"/>
      <c r="AG446" s="160"/>
      <c r="AH446" s="128"/>
      <c r="AI446" s="160"/>
      <c r="AJ446" s="128"/>
      <c r="AK446" s="160"/>
      <c r="AL446" s="128"/>
      <c r="AM446" s="129"/>
      <c r="AN446" s="160"/>
      <c r="AO446" s="128"/>
      <c r="AP446" s="160"/>
      <c r="AQ446" s="128"/>
      <c r="AR446" s="160"/>
      <c r="AS446" s="128"/>
      <c r="AT446" s="129"/>
      <c r="AU446" s="160"/>
      <c r="AV446" s="128"/>
      <c r="AW446" s="160"/>
      <c r="AX446" s="128"/>
      <c r="AY446" s="160"/>
      <c r="AZ446" s="128"/>
      <c r="BA446" s="129"/>
      <c r="BB446" s="160"/>
      <c r="BC446" s="128"/>
      <c r="BD446" s="160"/>
      <c r="BE446" s="128"/>
      <c r="BF446" s="160"/>
      <c r="BG446" s="128"/>
      <c r="BH446" s="129"/>
      <c r="BI446" s="346"/>
      <c r="BJ446" s="346"/>
      <c r="BK446" s="346"/>
      <c r="BL446" s="343"/>
      <c r="BM446" s="132"/>
      <c r="BN446"/>
      <c r="BO446"/>
      <c r="BP446"/>
      <c r="BQ446"/>
      <c r="BR446"/>
      <c r="BS446"/>
      <c r="BT446"/>
      <c r="BU446"/>
      <c r="BV446"/>
      <c r="BW446"/>
      <c r="BX446"/>
    </row>
    <row r="447" spans="1:76" s="50" customFormat="1" ht="15" customHeight="1">
      <c r="A447" s="450"/>
      <c r="B447" s="450"/>
      <c r="C447" s="563"/>
      <c r="D447" s="564"/>
      <c r="E447" s="564"/>
      <c r="F447" s="564"/>
      <c r="G447" s="564"/>
      <c r="H447" s="564"/>
      <c r="I447" s="564"/>
      <c r="J447" s="564"/>
      <c r="K447" s="564"/>
      <c r="L447" s="564"/>
      <c r="M447" s="564"/>
      <c r="N447" s="564"/>
      <c r="O447" s="564"/>
      <c r="P447" s="564"/>
      <c r="Q447" s="564"/>
      <c r="R447" s="565"/>
      <c r="S447" s="589">
        <v>0</v>
      </c>
      <c r="T447" s="565"/>
      <c r="U447" s="589">
        <v>0</v>
      </c>
      <c r="V447" s="565"/>
      <c r="W447" s="589">
        <v>0</v>
      </c>
      <c r="X447" s="565"/>
      <c r="Y447" s="116">
        <f>SUM(S447+U447+W447)</f>
        <v>0</v>
      </c>
      <c r="Z447" s="789">
        <v>0</v>
      </c>
      <c r="AA447" s="790"/>
      <c r="AB447" s="789">
        <v>0</v>
      </c>
      <c r="AC447" s="790"/>
      <c r="AD447" s="789">
        <v>0</v>
      </c>
      <c r="AE447" s="790"/>
      <c r="AF447" s="277">
        <f>SUM(Z447+AB447+AD447)</f>
        <v>0</v>
      </c>
      <c r="AG447" s="779">
        <v>0</v>
      </c>
      <c r="AH447" s="780"/>
      <c r="AI447" s="779">
        <v>0</v>
      </c>
      <c r="AJ447" s="780"/>
      <c r="AK447" s="779">
        <v>0</v>
      </c>
      <c r="AL447" s="780"/>
      <c r="AM447" s="280">
        <f>SUM(AG447+AI447+AK447)</f>
        <v>0</v>
      </c>
      <c r="AN447" s="889">
        <v>0</v>
      </c>
      <c r="AO447" s="890"/>
      <c r="AP447" s="889">
        <v>0</v>
      </c>
      <c r="AQ447" s="890"/>
      <c r="AR447" s="889">
        <v>0</v>
      </c>
      <c r="AS447" s="890"/>
      <c r="AT447" s="289">
        <f>SUM(AN447+AP447+AR447)</f>
        <v>0</v>
      </c>
      <c r="AU447" s="893">
        <v>0</v>
      </c>
      <c r="AV447" s="894"/>
      <c r="AW447" s="893">
        <v>0</v>
      </c>
      <c r="AX447" s="894"/>
      <c r="AY447" s="893">
        <v>0</v>
      </c>
      <c r="AZ447" s="894"/>
      <c r="BA447" s="292">
        <f>SUM(AU447+AW447+AY447)</f>
        <v>0</v>
      </c>
      <c r="BB447" s="898">
        <v>0</v>
      </c>
      <c r="BC447" s="899"/>
      <c r="BD447" s="898">
        <v>0</v>
      </c>
      <c r="BE447" s="899"/>
      <c r="BF447" s="898">
        <v>0</v>
      </c>
      <c r="BG447" s="899"/>
      <c r="BH447" s="295">
        <f>SUM(BB447+BD447+BF447)</f>
        <v>0</v>
      </c>
      <c r="BI447" s="296">
        <f>S447+Z447+AG447+AN447+AU447+BB447</f>
        <v>0</v>
      </c>
      <c r="BJ447" s="296">
        <f t="shared" ref="BJ447:BJ450" si="436">U447+AB447+AI447+AP447+AW447+BD447</f>
        <v>0</v>
      </c>
      <c r="BK447" s="296">
        <f t="shared" ref="BK447:BK450" si="437">W447+AD447+AK447+AR447+AY447+BF447</f>
        <v>0</v>
      </c>
      <c r="BL447" s="297">
        <f t="shared" ref="BL447:BL452" si="438">SUM(BI447:BK447)</f>
        <v>0</v>
      </c>
      <c r="BM447" s="132"/>
      <c r="BN447"/>
      <c r="BO447"/>
      <c r="BP447"/>
      <c r="BQ447"/>
      <c r="BR447"/>
      <c r="BS447"/>
      <c r="BT447"/>
      <c r="BU447"/>
      <c r="BV447"/>
      <c r="BW447"/>
      <c r="BX447"/>
    </row>
    <row r="448" spans="1:76" s="50" customFormat="1" ht="15" customHeight="1">
      <c r="A448" s="450"/>
      <c r="B448" s="450"/>
      <c r="C448" s="563"/>
      <c r="D448" s="564"/>
      <c r="E448" s="564"/>
      <c r="F448" s="564"/>
      <c r="G448" s="564"/>
      <c r="H448" s="564"/>
      <c r="I448" s="564"/>
      <c r="J448" s="564"/>
      <c r="K448" s="564"/>
      <c r="L448" s="564"/>
      <c r="M448" s="564"/>
      <c r="N448" s="564"/>
      <c r="O448" s="564"/>
      <c r="P448" s="564"/>
      <c r="Q448" s="564"/>
      <c r="R448" s="565"/>
      <c r="S448" s="589">
        <v>0</v>
      </c>
      <c r="T448" s="565"/>
      <c r="U448" s="589">
        <v>0</v>
      </c>
      <c r="V448" s="565"/>
      <c r="W448" s="589">
        <v>0</v>
      </c>
      <c r="X448" s="565"/>
      <c r="Y448" s="116">
        <f>SUM(S448+U448+W448)</f>
        <v>0</v>
      </c>
      <c r="Z448" s="789">
        <v>0</v>
      </c>
      <c r="AA448" s="790"/>
      <c r="AB448" s="789">
        <v>0</v>
      </c>
      <c r="AC448" s="790"/>
      <c r="AD448" s="789">
        <v>0</v>
      </c>
      <c r="AE448" s="790"/>
      <c r="AF448" s="277">
        <f t="shared" ref="AF448:AF450" si="439">SUM(Z448+AB448+AD448)</f>
        <v>0</v>
      </c>
      <c r="AG448" s="779">
        <v>0</v>
      </c>
      <c r="AH448" s="780"/>
      <c r="AI448" s="779">
        <v>0</v>
      </c>
      <c r="AJ448" s="780"/>
      <c r="AK448" s="779">
        <v>0</v>
      </c>
      <c r="AL448" s="780"/>
      <c r="AM448" s="280">
        <f t="shared" ref="AM448:AM450" si="440">SUM(AG448+AI448+AK448)</f>
        <v>0</v>
      </c>
      <c r="AN448" s="889">
        <v>0</v>
      </c>
      <c r="AO448" s="890"/>
      <c r="AP448" s="889">
        <v>0</v>
      </c>
      <c r="AQ448" s="890"/>
      <c r="AR448" s="889">
        <v>0</v>
      </c>
      <c r="AS448" s="890"/>
      <c r="AT448" s="289">
        <f t="shared" ref="AT448:AT450" si="441">SUM(AN448+AP448+AR448)</f>
        <v>0</v>
      </c>
      <c r="AU448" s="893">
        <v>0</v>
      </c>
      <c r="AV448" s="894"/>
      <c r="AW448" s="893">
        <v>0</v>
      </c>
      <c r="AX448" s="894"/>
      <c r="AY448" s="893">
        <v>0</v>
      </c>
      <c r="AZ448" s="894"/>
      <c r="BA448" s="292">
        <f t="shared" ref="BA448:BA450" si="442">SUM(AU448+AW448+AY448)</f>
        <v>0</v>
      </c>
      <c r="BB448" s="898">
        <v>0</v>
      </c>
      <c r="BC448" s="899"/>
      <c r="BD448" s="898">
        <v>0</v>
      </c>
      <c r="BE448" s="899"/>
      <c r="BF448" s="898">
        <v>0</v>
      </c>
      <c r="BG448" s="899"/>
      <c r="BH448" s="295">
        <f t="shared" ref="BH448:BH450" si="443">SUM(BB448+BD448+BF448)</f>
        <v>0</v>
      </c>
      <c r="BI448" s="296">
        <f t="shared" ref="BI448:BI450" si="444">S448+Z448+AG448+AN448+AU448+BB448</f>
        <v>0</v>
      </c>
      <c r="BJ448" s="296">
        <f t="shared" si="436"/>
        <v>0</v>
      </c>
      <c r="BK448" s="296">
        <f t="shared" si="437"/>
        <v>0</v>
      </c>
      <c r="BL448" s="297">
        <f t="shared" si="438"/>
        <v>0</v>
      </c>
      <c r="BM448" s="132"/>
      <c r="BN448"/>
      <c r="BO448"/>
      <c r="BP448"/>
      <c r="BQ448"/>
      <c r="BR448"/>
      <c r="BS448"/>
      <c r="BT448"/>
      <c r="BU448"/>
      <c r="BV448"/>
      <c r="BW448"/>
      <c r="BX448"/>
    </row>
    <row r="449" spans="1:76" s="50" customFormat="1" ht="15" customHeight="1">
      <c r="A449" s="450"/>
      <c r="B449" s="450"/>
      <c r="C449" s="563"/>
      <c r="D449" s="564"/>
      <c r="E449" s="564"/>
      <c r="F449" s="564"/>
      <c r="G449" s="564"/>
      <c r="H449" s="564"/>
      <c r="I449" s="564"/>
      <c r="J449" s="564"/>
      <c r="K449" s="564"/>
      <c r="L449" s="564"/>
      <c r="M449" s="564"/>
      <c r="N449" s="564"/>
      <c r="O449" s="564"/>
      <c r="P449" s="564"/>
      <c r="Q449" s="564"/>
      <c r="R449" s="565"/>
      <c r="S449" s="589">
        <v>0</v>
      </c>
      <c r="T449" s="565"/>
      <c r="U449" s="589">
        <v>0</v>
      </c>
      <c r="V449" s="565"/>
      <c r="W449" s="589">
        <v>0</v>
      </c>
      <c r="X449" s="565"/>
      <c r="Y449" s="116">
        <f>SUM(S449+U449+W449)</f>
        <v>0</v>
      </c>
      <c r="Z449" s="789">
        <v>0</v>
      </c>
      <c r="AA449" s="790"/>
      <c r="AB449" s="789">
        <v>0</v>
      </c>
      <c r="AC449" s="790"/>
      <c r="AD449" s="789">
        <v>0</v>
      </c>
      <c r="AE449" s="790"/>
      <c r="AF449" s="277">
        <f t="shared" si="439"/>
        <v>0</v>
      </c>
      <c r="AG449" s="779">
        <v>0</v>
      </c>
      <c r="AH449" s="780"/>
      <c r="AI449" s="779">
        <v>0</v>
      </c>
      <c r="AJ449" s="780"/>
      <c r="AK449" s="779">
        <v>0</v>
      </c>
      <c r="AL449" s="780"/>
      <c r="AM449" s="280">
        <f t="shared" si="440"/>
        <v>0</v>
      </c>
      <c r="AN449" s="889">
        <v>0</v>
      </c>
      <c r="AO449" s="890"/>
      <c r="AP449" s="889">
        <v>0</v>
      </c>
      <c r="AQ449" s="890"/>
      <c r="AR449" s="889">
        <v>0</v>
      </c>
      <c r="AS449" s="890"/>
      <c r="AT449" s="289">
        <f t="shared" si="441"/>
        <v>0</v>
      </c>
      <c r="AU449" s="893">
        <v>0</v>
      </c>
      <c r="AV449" s="894"/>
      <c r="AW449" s="893">
        <v>0</v>
      </c>
      <c r="AX449" s="894"/>
      <c r="AY449" s="893">
        <v>0</v>
      </c>
      <c r="AZ449" s="894"/>
      <c r="BA449" s="292">
        <f t="shared" si="442"/>
        <v>0</v>
      </c>
      <c r="BB449" s="898">
        <v>0</v>
      </c>
      <c r="BC449" s="899"/>
      <c r="BD449" s="898">
        <v>0</v>
      </c>
      <c r="BE449" s="899"/>
      <c r="BF449" s="898">
        <v>0</v>
      </c>
      <c r="BG449" s="899"/>
      <c r="BH449" s="295">
        <f t="shared" si="443"/>
        <v>0</v>
      </c>
      <c r="BI449" s="296">
        <f t="shared" si="444"/>
        <v>0</v>
      </c>
      <c r="BJ449" s="296">
        <f t="shared" si="436"/>
        <v>0</v>
      </c>
      <c r="BK449" s="296">
        <f t="shared" si="437"/>
        <v>0</v>
      </c>
      <c r="BL449" s="297">
        <f t="shared" si="438"/>
        <v>0</v>
      </c>
      <c r="BM449" s="132"/>
      <c r="BN449"/>
      <c r="BO449"/>
      <c r="BP449"/>
      <c r="BQ449"/>
      <c r="BR449"/>
      <c r="BS449"/>
      <c r="BT449"/>
      <c r="BU449"/>
      <c r="BV449"/>
      <c r="BW449"/>
      <c r="BX449"/>
    </row>
    <row r="450" spans="1:76" s="50" customFormat="1" ht="15" customHeight="1">
      <c r="A450" s="450"/>
      <c r="B450" s="450"/>
      <c r="C450" s="591"/>
      <c r="D450" s="564"/>
      <c r="E450" s="564"/>
      <c r="F450" s="564"/>
      <c r="G450" s="564"/>
      <c r="H450" s="564"/>
      <c r="I450" s="564"/>
      <c r="J450" s="564"/>
      <c r="K450" s="564"/>
      <c r="L450" s="564"/>
      <c r="M450" s="564"/>
      <c r="N450" s="564"/>
      <c r="O450" s="564"/>
      <c r="P450" s="564"/>
      <c r="Q450" s="564"/>
      <c r="R450" s="565"/>
      <c r="S450" s="589">
        <v>0</v>
      </c>
      <c r="T450" s="565"/>
      <c r="U450" s="589">
        <v>0</v>
      </c>
      <c r="V450" s="565"/>
      <c r="W450" s="589">
        <v>0</v>
      </c>
      <c r="X450" s="565"/>
      <c r="Y450" s="116">
        <f>SUM(S450+U450+W450)</f>
        <v>0</v>
      </c>
      <c r="Z450" s="789">
        <v>0</v>
      </c>
      <c r="AA450" s="790"/>
      <c r="AB450" s="789">
        <v>0</v>
      </c>
      <c r="AC450" s="790"/>
      <c r="AD450" s="789">
        <v>0</v>
      </c>
      <c r="AE450" s="790"/>
      <c r="AF450" s="277">
        <f t="shared" si="439"/>
        <v>0</v>
      </c>
      <c r="AG450" s="779">
        <v>0</v>
      </c>
      <c r="AH450" s="780"/>
      <c r="AI450" s="779">
        <v>0</v>
      </c>
      <c r="AJ450" s="780"/>
      <c r="AK450" s="779">
        <v>0</v>
      </c>
      <c r="AL450" s="780"/>
      <c r="AM450" s="280">
        <f t="shared" si="440"/>
        <v>0</v>
      </c>
      <c r="AN450" s="889">
        <v>0</v>
      </c>
      <c r="AO450" s="890"/>
      <c r="AP450" s="889">
        <v>0</v>
      </c>
      <c r="AQ450" s="890"/>
      <c r="AR450" s="889">
        <v>0</v>
      </c>
      <c r="AS450" s="890"/>
      <c r="AT450" s="289">
        <f t="shared" si="441"/>
        <v>0</v>
      </c>
      <c r="AU450" s="893">
        <v>0</v>
      </c>
      <c r="AV450" s="894"/>
      <c r="AW450" s="893">
        <v>0</v>
      </c>
      <c r="AX450" s="894"/>
      <c r="AY450" s="893">
        <v>0</v>
      </c>
      <c r="AZ450" s="894"/>
      <c r="BA450" s="292">
        <f t="shared" si="442"/>
        <v>0</v>
      </c>
      <c r="BB450" s="898">
        <v>0</v>
      </c>
      <c r="BC450" s="899"/>
      <c r="BD450" s="898">
        <v>0</v>
      </c>
      <c r="BE450" s="899"/>
      <c r="BF450" s="898">
        <v>0</v>
      </c>
      <c r="BG450" s="899"/>
      <c r="BH450" s="295">
        <f t="shared" si="443"/>
        <v>0</v>
      </c>
      <c r="BI450" s="296">
        <f t="shared" si="444"/>
        <v>0</v>
      </c>
      <c r="BJ450" s="296">
        <f t="shared" si="436"/>
        <v>0</v>
      </c>
      <c r="BK450" s="296">
        <f t="shared" si="437"/>
        <v>0</v>
      </c>
      <c r="BL450" s="297">
        <f t="shared" si="438"/>
        <v>0</v>
      </c>
      <c r="BM450" s="132"/>
      <c r="BN450"/>
      <c r="BO450"/>
      <c r="BP450"/>
      <c r="BQ450"/>
      <c r="BR450"/>
      <c r="BS450"/>
      <c r="BT450"/>
      <c r="BU450"/>
      <c r="BV450"/>
      <c r="BW450"/>
      <c r="BX450"/>
    </row>
    <row r="451" spans="1:76" s="50" customFormat="1" ht="15" customHeight="1">
      <c r="A451" s="450"/>
      <c r="B451" s="450"/>
      <c r="C451" s="954" t="str">
        <f>CONCATENATE("TOTAL ",C446 )</f>
        <v>TOTAL SIKULIAQ SHIP USE / HAARP FACILITY USE</v>
      </c>
      <c r="D451" s="955"/>
      <c r="E451" s="955"/>
      <c r="F451" s="955"/>
      <c r="G451" s="955"/>
      <c r="H451" s="955"/>
      <c r="I451" s="955"/>
      <c r="J451" s="955"/>
      <c r="K451" s="955"/>
      <c r="L451" s="955"/>
      <c r="M451" s="955"/>
      <c r="N451" s="955"/>
      <c r="O451" s="955"/>
      <c r="P451" s="955"/>
      <c r="Q451" s="955"/>
      <c r="R451" s="956"/>
      <c r="S451" s="891">
        <f>SUM(S447:T450)</f>
        <v>0</v>
      </c>
      <c r="T451" s="892"/>
      <c r="U451" s="891">
        <f>SUM(U447:V450)</f>
        <v>0</v>
      </c>
      <c r="V451" s="957"/>
      <c r="W451" s="891">
        <f t="shared" ref="W451" si="445">SUM(W447:X450)</f>
        <v>0</v>
      </c>
      <c r="X451" s="957"/>
      <c r="Y451" s="473">
        <f>SUM(S451:X451)</f>
        <v>0</v>
      </c>
      <c r="Z451" s="891">
        <f>SUM(Z447:AA450)</f>
        <v>0</v>
      </c>
      <c r="AA451" s="892"/>
      <c r="AB451" s="891">
        <f t="shared" ref="AB451" si="446">SUM(AB447:AC450)</f>
        <v>0</v>
      </c>
      <c r="AC451" s="892"/>
      <c r="AD451" s="891">
        <f t="shared" ref="AD451" si="447">SUM(AD447:AE450)</f>
        <v>0</v>
      </c>
      <c r="AE451" s="892"/>
      <c r="AF451" s="473">
        <f>SUM(Z451:AE451)</f>
        <v>0</v>
      </c>
      <c r="AG451" s="891">
        <f>SUM(AG447:AH450)</f>
        <v>0</v>
      </c>
      <c r="AH451" s="892"/>
      <c r="AI451" s="891">
        <f t="shared" ref="AI451" si="448">SUM(AI447:AJ450)</f>
        <v>0</v>
      </c>
      <c r="AJ451" s="892"/>
      <c r="AK451" s="891">
        <f t="shared" ref="AK451" si="449">SUM(AK447:AL450)</f>
        <v>0</v>
      </c>
      <c r="AL451" s="892"/>
      <c r="AM451" s="473">
        <f>SUM(AG451:AL451)</f>
        <v>0</v>
      </c>
      <c r="AN451" s="891">
        <f>SUM(AN447:AO450)</f>
        <v>0</v>
      </c>
      <c r="AO451" s="892"/>
      <c r="AP451" s="891">
        <f t="shared" ref="AP451" si="450">SUM(AP447:AQ450)</f>
        <v>0</v>
      </c>
      <c r="AQ451" s="892"/>
      <c r="AR451" s="891">
        <f t="shared" ref="AR451" si="451">SUM(AR447:AS450)</f>
        <v>0</v>
      </c>
      <c r="AS451" s="892"/>
      <c r="AT451" s="473">
        <f>SUM(AN451:AS451)</f>
        <v>0</v>
      </c>
      <c r="AU451" s="891">
        <f>SUM(AU447:AV450)</f>
        <v>0</v>
      </c>
      <c r="AV451" s="892"/>
      <c r="AW451" s="891">
        <f t="shared" ref="AW451" si="452">SUM(AW447:AX450)</f>
        <v>0</v>
      </c>
      <c r="AX451" s="892"/>
      <c r="AY451" s="891">
        <f t="shared" ref="AY451" si="453">SUM(AY447:AZ450)</f>
        <v>0</v>
      </c>
      <c r="AZ451" s="892"/>
      <c r="BA451" s="473">
        <f>SUM(AU451:AZ451)</f>
        <v>0</v>
      </c>
      <c r="BB451" s="891">
        <f>SUM(BB447:BC450)</f>
        <v>0</v>
      </c>
      <c r="BC451" s="892"/>
      <c r="BD451" s="891">
        <f t="shared" ref="BD451" si="454">SUM(BD447:BE450)</f>
        <v>0</v>
      </c>
      <c r="BE451" s="892"/>
      <c r="BF451" s="891">
        <f t="shared" ref="BF451" si="455">SUM(BF447:BG450)</f>
        <v>0</v>
      </c>
      <c r="BG451" s="892"/>
      <c r="BH451" s="473">
        <f>SUM(BB451:BG451)</f>
        <v>0</v>
      </c>
      <c r="BI451" s="345">
        <f t="shared" ref="BI451:BK451" si="456">SUM(BI447:BI450)</f>
        <v>0</v>
      </c>
      <c r="BJ451" s="345">
        <f t="shared" si="456"/>
        <v>0</v>
      </c>
      <c r="BK451" s="345">
        <f t="shared" si="456"/>
        <v>0</v>
      </c>
      <c r="BL451" s="345">
        <f t="shared" si="438"/>
        <v>0</v>
      </c>
      <c r="BM451" s="132"/>
      <c r="BN451"/>
      <c r="BO451"/>
      <c r="BP451"/>
      <c r="BQ451"/>
      <c r="BR451"/>
      <c r="BS451"/>
      <c r="BT451"/>
      <c r="BU451"/>
      <c r="BV451"/>
      <c r="BW451"/>
      <c r="BX451"/>
    </row>
    <row r="452" spans="1:76" s="132" customFormat="1" ht="15" customHeight="1">
      <c r="A452" s="167"/>
      <c r="B452" s="167"/>
      <c r="C452" s="544" t="s">
        <v>125</v>
      </c>
      <c r="D452" s="545"/>
      <c r="E452" s="545"/>
      <c r="F452" s="545"/>
      <c r="G452" s="545"/>
      <c r="H452" s="545"/>
      <c r="I452" s="545"/>
      <c r="J452" s="545"/>
      <c r="K452" s="545"/>
      <c r="L452" s="545"/>
      <c r="M452" s="545"/>
      <c r="N452" s="545"/>
      <c r="O452" s="545"/>
      <c r="P452" s="545"/>
      <c r="Q452" s="545"/>
      <c r="R452" s="546"/>
      <c r="S452" s="906">
        <f>SUM(S404,S411,S422,S426,S433,S437,S445,S451)</f>
        <v>0</v>
      </c>
      <c r="T452" s="907"/>
      <c r="U452" s="906">
        <f>SUM(U404,U411,U422,U426,U433,U437,U445,U451)</f>
        <v>0</v>
      </c>
      <c r="V452" s="907"/>
      <c r="W452" s="906">
        <f>SUM(W404,W411,W422,W426,W433,W437,W445,W451)</f>
        <v>0</v>
      </c>
      <c r="X452" s="907"/>
      <c r="Y452" s="474">
        <f>SUM(S452:X452)</f>
        <v>0</v>
      </c>
      <c r="Z452" s="906">
        <f>SUM(Z404,Z411,Z422,Z426,Z433,Z437,Z445,Z451)</f>
        <v>0</v>
      </c>
      <c r="AA452" s="907"/>
      <c r="AB452" s="906">
        <f>SUM(AB404,AB411,AB422,AB426,AB433,AB437,AB445,AB451)</f>
        <v>0</v>
      </c>
      <c r="AC452" s="907"/>
      <c r="AD452" s="906">
        <f>SUM(AD404,AD411,AD422,AD426,AD433,AD437,AD445,AD451)</f>
        <v>0</v>
      </c>
      <c r="AE452" s="907"/>
      <c r="AF452" s="474">
        <f>SUM(Z452:AE452)</f>
        <v>0</v>
      </c>
      <c r="AG452" s="906">
        <f>SUM(AG404,AG411,AG422,AG426,AG433,AG437,AG445,AG451)</f>
        <v>0</v>
      </c>
      <c r="AH452" s="907"/>
      <c r="AI452" s="906">
        <f>SUM(AI404,AI411,AI422,AI426,AI433,AI437,AI445,AI451)</f>
        <v>0</v>
      </c>
      <c r="AJ452" s="907"/>
      <c r="AK452" s="906">
        <f>SUM(AK404,AK411,AK422,AK426,AK433,AK437,AK445,AK451)</f>
        <v>0</v>
      </c>
      <c r="AL452" s="907"/>
      <c r="AM452" s="474">
        <f>SUM(AG452:AL452)</f>
        <v>0</v>
      </c>
      <c r="AN452" s="906">
        <f>SUM(AN404,AN411,AN422,AN426,AN433,AN437,AN445,AN451)</f>
        <v>0</v>
      </c>
      <c r="AO452" s="907"/>
      <c r="AP452" s="906">
        <f>SUM(AP404,AP411,AP422,AP426,AP433,AP437,AP445,AP451)</f>
        <v>0</v>
      </c>
      <c r="AQ452" s="907"/>
      <c r="AR452" s="906">
        <f>SUM(AR404,AR411,AR422,AR426,AR433,AR437,AR445,AR451)</f>
        <v>0</v>
      </c>
      <c r="AS452" s="907"/>
      <c r="AT452" s="474">
        <f>SUM(AN452:AS452)</f>
        <v>0</v>
      </c>
      <c r="AU452" s="906">
        <f>SUM(AU404,AU411,AU422,AU426,AU433,AU437,AU445,AU451)</f>
        <v>0</v>
      </c>
      <c r="AV452" s="907"/>
      <c r="AW452" s="906">
        <f>SUM(AW404,AW411,AW422,AW426,AW433,AW437,AW445,AW451)</f>
        <v>0</v>
      </c>
      <c r="AX452" s="907"/>
      <c r="AY452" s="906">
        <f>SUM(AY404,AY411,AY422,AY426,AY433,AY437,AY445,AY451)</f>
        <v>0</v>
      </c>
      <c r="AZ452" s="907"/>
      <c r="BA452" s="474">
        <f>SUM(AU452:AZ452)</f>
        <v>0</v>
      </c>
      <c r="BB452" s="906">
        <f>SUM(BB404,BB411,BB422,BB426,BB433,BB437,BB445,BB451)</f>
        <v>0</v>
      </c>
      <c r="BC452" s="907"/>
      <c r="BD452" s="906">
        <f>SUM(BD404,BD411,BD422,BD426,BD433,BD437,BD445,BD451)</f>
        <v>0</v>
      </c>
      <c r="BE452" s="907"/>
      <c r="BF452" s="906">
        <f>SUM(BF404,BF411,BF422,BF426,BF433,BF437,BF445,BF451)</f>
        <v>0</v>
      </c>
      <c r="BG452" s="907"/>
      <c r="BH452" s="474">
        <f>SUM(BB452:BG452)</f>
        <v>0</v>
      </c>
      <c r="BI452" s="348">
        <f>S452+Z452+AG452+AN452+AU452+BB452</f>
        <v>0</v>
      </c>
      <c r="BJ452" s="348">
        <f>U452+AB452+AI452+AP452+AW452+BD452</f>
        <v>0</v>
      </c>
      <c r="BK452" s="348">
        <f>W452+AD452+AK452+AR452+AY452+BF452</f>
        <v>0</v>
      </c>
      <c r="BL452" s="432">
        <f t="shared" si="438"/>
        <v>0</v>
      </c>
      <c r="BN452"/>
      <c r="BO452"/>
      <c r="BP452"/>
      <c r="BQ452"/>
      <c r="BR452"/>
      <c r="BS452"/>
      <c r="BT452"/>
      <c r="BU452"/>
      <c r="BV452"/>
      <c r="BW452"/>
      <c r="BX452"/>
    </row>
    <row r="453" spans="1:76" ht="15" customHeight="1">
      <c r="C453" s="847"/>
      <c r="D453" s="576"/>
      <c r="E453" s="576"/>
      <c r="F453" s="576"/>
      <c r="G453" s="576"/>
      <c r="H453" s="576"/>
      <c r="I453" s="576"/>
      <c r="J453" s="576"/>
      <c r="K453" s="576"/>
      <c r="L453" s="576"/>
      <c r="M453" s="576"/>
      <c r="N453" s="576"/>
      <c r="O453" s="576"/>
      <c r="P453" s="576"/>
      <c r="Q453" s="576"/>
      <c r="R453" s="577"/>
      <c r="S453" s="173"/>
      <c r="T453" s="174"/>
      <c r="U453" s="173"/>
      <c r="V453" s="174"/>
      <c r="W453" s="173"/>
      <c r="X453" s="174"/>
      <c r="Y453" s="124"/>
      <c r="Z453" s="173"/>
      <c r="AA453" s="174"/>
      <c r="AB453" s="173"/>
      <c r="AC453" s="174"/>
      <c r="AD453" s="173"/>
      <c r="AE453" s="174"/>
      <c r="AF453" s="124"/>
      <c r="AG453" s="173"/>
      <c r="AH453" s="174"/>
      <c r="AI453" s="173"/>
      <c r="AJ453" s="174"/>
      <c r="AK453" s="173"/>
      <c r="AL453" s="174"/>
      <c r="AM453" s="124"/>
      <c r="AN453" s="173"/>
      <c r="AO453" s="174"/>
      <c r="AP453" s="173"/>
      <c r="AQ453" s="174"/>
      <c r="AR453" s="173"/>
      <c r="AS453" s="174"/>
      <c r="AT453" s="124"/>
      <c r="AU453" s="173"/>
      <c r="AV453" s="174"/>
      <c r="AW453" s="173"/>
      <c r="AX453" s="174"/>
      <c r="AY453" s="173"/>
      <c r="AZ453" s="174"/>
      <c r="BA453" s="124"/>
      <c r="BB453" s="173"/>
      <c r="BC453" s="174"/>
      <c r="BD453" s="173"/>
      <c r="BE453" s="174"/>
      <c r="BF453" s="173"/>
      <c r="BG453" s="174"/>
      <c r="BH453" s="124"/>
      <c r="BI453" s="299"/>
      <c r="BJ453" s="299"/>
      <c r="BK453" s="299"/>
      <c r="BL453" s="343"/>
      <c r="BM453" s="132"/>
      <c r="BN453"/>
      <c r="BO453"/>
      <c r="BP453"/>
      <c r="BQ453"/>
      <c r="BR453"/>
      <c r="BS453"/>
      <c r="BT453"/>
      <c r="BU453"/>
      <c r="BV453"/>
      <c r="BW453"/>
      <c r="BX453"/>
    </row>
    <row r="454" spans="1:76" ht="15" customHeight="1">
      <c r="C454" s="544" t="s">
        <v>126</v>
      </c>
      <c r="D454" s="545"/>
      <c r="E454" s="545"/>
      <c r="F454" s="545"/>
      <c r="G454" s="545"/>
      <c r="H454" s="545"/>
      <c r="I454" s="545"/>
      <c r="J454" s="545"/>
      <c r="K454" s="545"/>
      <c r="L454" s="545"/>
      <c r="M454" s="545"/>
      <c r="N454" s="545"/>
      <c r="O454" s="545"/>
      <c r="P454" s="545"/>
      <c r="Q454" s="545"/>
      <c r="R454" s="546"/>
      <c r="S454" s="904">
        <f>S378+S452</f>
        <v>0</v>
      </c>
      <c r="T454" s="905"/>
      <c r="U454" s="904">
        <f>U378+U452</f>
        <v>0</v>
      </c>
      <c r="V454" s="905"/>
      <c r="W454" s="904">
        <f>W378+W452</f>
        <v>0</v>
      </c>
      <c r="X454" s="905"/>
      <c r="Y454" s="474">
        <f>SUM(S454:X454)</f>
        <v>0</v>
      </c>
      <c r="Z454" s="904">
        <f>Z378+Z452</f>
        <v>0</v>
      </c>
      <c r="AA454" s="905"/>
      <c r="AB454" s="904">
        <f>AB378+AB452</f>
        <v>0</v>
      </c>
      <c r="AC454" s="905"/>
      <c r="AD454" s="904">
        <f>AD378+AD452</f>
        <v>0</v>
      </c>
      <c r="AE454" s="905"/>
      <c r="AF454" s="474">
        <f>SUM(Z454:AE454)</f>
        <v>0</v>
      </c>
      <c r="AG454" s="904">
        <f>AG378+AG452</f>
        <v>0</v>
      </c>
      <c r="AH454" s="905"/>
      <c r="AI454" s="904">
        <f>AI378+AI452</f>
        <v>0</v>
      </c>
      <c r="AJ454" s="905"/>
      <c r="AK454" s="904">
        <f>AK378+AK452</f>
        <v>0</v>
      </c>
      <c r="AL454" s="905"/>
      <c r="AM454" s="474">
        <f>SUM(AG454:AL454)</f>
        <v>0</v>
      </c>
      <c r="AN454" s="904">
        <f>AN378+AN452</f>
        <v>0</v>
      </c>
      <c r="AO454" s="905"/>
      <c r="AP454" s="904">
        <f>AP378+AP452</f>
        <v>0</v>
      </c>
      <c r="AQ454" s="905"/>
      <c r="AR454" s="904">
        <f>AR378+AR452</f>
        <v>0</v>
      </c>
      <c r="AS454" s="905"/>
      <c r="AT454" s="474">
        <f>SUM(AN454:AS454)</f>
        <v>0</v>
      </c>
      <c r="AU454" s="904">
        <f>AU378+AU452</f>
        <v>0</v>
      </c>
      <c r="AV454" s="905"/>
      <c r="AW454" s="904">
        <f>AW378+AW452</f>
        <v>0</v>
      </c>
      <c r="AX454" s="905"/>
      <c r="AY454" s="904">
        <f>AY378+AY452</f>
        <v>0</v>
      </c>
      <c r="AZ454" s="905"/>
      <c r="BA454" s="474">
        <f>SUM(AU454:AZ454)</f>
        <v>0</v>
      </c>
      <c r="BB454" s="904">
        <f>BB378+BB452</f>
        <v>0</v>
      </c>
      <c r="BC454" s="905"/>
      <c r="BD454" s="904">
        <f>BD378+BD452</f>
        <v>0</v>
      </c>
      <c r="BE454" s="905"/>
      <c r="BF454" s="904">
        <f>BF378+BF452</f>
        <v>0</v>
      </c>
      <c r="BG454" s="905"/>
      <c r="BH454" s="474">
        <f>SUM(BB454:BG454)</f>
        <v>0</v>
      </c>
      <c r="BI454" s="348">
        <f>S454+Z454+AG454+AN454+AU454+BB454</f>
        <v>0</v>
      </c>
      <c r="BJ454" s="348">
        <f>U454+AB454+AI454+AP454+AW454+BD454</f>
        <v>0</v>
      </c>
      <c r="BK454" s="348">
        <f>W454+AD454+AK454+AR454+AY454+BF454</f>
        <v>0</v>
      </c>
      <c r="BL454" s="349">
        <f>SUM(BI454:BK454)</f>
        <v>0</v>
      </c>
      <c r="BM454" s="132"/>
      <c r="BN454"/>
      <c r="BO454"/>
      <c r="BP454"/>
      <c r="BQ454"/>
      <c r="BR454"/>
      <c r="BS454"/>
      <c r="BT454"/>
      <c r="BU454"/>
      <c r="BV454"/>
      <c r="BW454"/>
      <c r="BX454"/>
    </row>
    <row r="455" spans="1:76" ht="15" customHeight="1">
      <c r="C455" s="847"/>
      <c r="D455" s="576"/>
      <c r="E455" s="576"/>
      <c r="F455" s="576"/>
      <c r="G455" s="576"/>
      <c r="H455" s="576"/>
      <c r="I455" s="576"/>
      <c r="J455" s="576"/>
      <c r="K455" s="576"/>
      <c r="L455" s="576"/>
      <c r="M455" s="576"/>
      <c r="N455" s="576"/>
      <c r="O455" s="576"/>
      <c r="P455" s="576"/>
      <c r="Q455" s="576"/>
      <c r="R455" s="577"/>
      <c r="S455" s="303"/>
      <c r="T455" s="433"/>
      <c r="U455" s="303"/>
      <c r="V455" s="433"/>
      <c r="W455" s="303"/>
      <c r="X455" s="433"/>
      <c r="Y455" s="124"/>
      <c r="Z455" s="303"/>
      <c r="AA455" s="433"/>
      <c r="AB455" s="303"/>
      <c r="AC455" s="433"/>
      <c r="AD455" s="303"/>
      <c r="AE455" s="433"/>
      <c r="AF455" s="124"/>
      <c r="AG455" s="303"/>
      <c r="AH455" s="433"/>
      <c r="AI455" s="303"/>
      <c r="AJ455" s="433"/>
      <c r="AK455" s="303"/>
      <c r="AL455" s="433"/>
      <c r="AM455" s="124"/>
      <c r="AN455" s="303"/>
      <c r="AO455" s="433"/>
      <c r="AP455" s="303"/>
      <c r="AQ455" s="433"/>
      <c r="AR455" s="303"/>
      <c r="AS455" s="433"/>
      <c r="AT455" s="124"/>
      <c r="AU455" s="303"/>
      <c r="AV455" s="433"/>
      <c r="AW455" s="303"/>
      <c r="AX455" s="433"/>
      <c r="AY455" s="303"/>
      <c r="AZ455" s="433"/>
      <c r="BA455" s="124"/>
      <c r="BB455" s="303"/>
      <c r="BC455" s="433"/>
      <c r="BD455" s="303"/>
      <c r="BE455" s="433"/>
      <c r="BF455" s="303"/>
      <c r="BG455" s="433"/>
      <c r="BH455" s="124"/>
      <c r="BI455" s="299"/>
      <c r="BJ455" s="299"/>
      <c r="BK455" s="299"/>
      <c r="BL455" s="343"/>
      <c r="BM455" s="132"/>
      <c r="BN455"/>
      <c r="BO455"/>
      <c r="BP455"/>
      <c r="BQ455"/>
      <c r="BR455"/>
      <c r="BS455"/>
      <c r="BT455"/>
      <c r="BU455"/>
      <c r="BV455"/>
      <c r="BW455"/>
      <c r="BX455"/>
    </row>
    <row r="456" spans="1:76" ht="15" customHeight="1">
      <c r="C456" s="544" t="s">
        <v>127</v>
      </c>
      <c r="D456" s="545"/>
      <c r="E456" s="545"/>
      <c r="F456" s="545"/>
      <c r="G456" s="545"/>
      <c r="H456" s="545"/>
      <c r="I456" s="545"/>
      <c r="J456" s="545"/>
      <c r="K456" s="545"/>
      <c r="L456" s="545"/>
      <c r="M456" s="545"/>
      <c r="N456" s="545"/>
      <c r="O456" s="545"/>
      <c r="P456" s="545"/>
      <c r="Q456" s="545"/>
      <c r="R456" s="546"/>
      <c r="S456" s="904">
        <f>S392+S394+S454</f>
        <v>0</v>
      </c>
      <c r="T456" s="905"/>
      <c r="U456" s="904">
        <f>U392+U394+U454</f>
        <v>0</v>
      </c>
      <c r="V456" s="905"/>
      <c r="W456" s="904">
        <f>W392+W394+W454</f>
        <v>0</v>
      </c>
      <c r="X456" s="905"/>
      <c r="Y456" s="474">
        <f>SUM(S456:X456)</f>
        <v>0</v>
      </c>
      <c r="Z456" s="904">
        <f>Z392+Z394+Z454</f>
        <v>0</v>
      </c>
      <c r="AA456" s="905"/>
      <c r="AB456" s="904">
        <f>AB392+AB394+AB454</f>
        <v>0</v>
      </c>
      <c r="AC456" s="905"/>
      <c r="AD456" s="904">
        <f>AD392+AD394+AD454</f>
        <v>0</v>
      </c>
      <c r="AE456" s="905"/>
      <c r="AF456" s="474">
        <f>SUM(Z456:AE456)</f>
        <v>0</v>
      </c>
      <c r="AG456" s="904">
        <f>AG392+AG394+AG454</f>
        <v>0</v>
      </c>
      <c r="AH456" s="905"/>
      <c r="AI456" s="904">
        <f>AI392+AI394+AI454</f>
        <v>0</v>
      </c>
      <c r="AJ456" s="905"/>
      <c r="AK456" s="904">
        <f>AK392+AK394+AK454</f>
        <v>0</v>
      </c>
      <c r="AL456" s="905"/>
      <c r="AM456" s="474">
        <f>SUM(AG456:AL456)</f>
        <v>0</v>
      </c>
      <c r="AN456" s="904">
        <f>AN392+AN394+AN454</f>
        <v>0</v>
      </c>
      <c r="AO456" s="905"/>
      <c r="AP456" s="904">
        <f>AP392+AP394+AP454</f>
        <v>0</v>
      </c>
      <c r="AQ456" s="905"/>
      <c r="AR456" s="904">
        <f>AR392+AR394+AR454</f>
        <v>0</v>
      </c>
      <c r="AS456" s="905"/>
      <c r="AT456" s="474">
        <f>SUM(AN456:AS456)</f>
        <v>0</v>
      </c>
      <c r="AU456" s="904">
        <f>AU392+AU394+AU454</f>
        <v>0</v>
      </c>
      <c r="AV456" s="905"/>
      <c r="AW456" s="904">
        <f>AW392+AW394+AW454</f>
        <v>0</v>
      </c>
      <c r="AX456" s="905"/>
      <c r="AY456" s="904">
        <f>AY392+AY394+AY454</f>
        <v>0</v>
      </c>
      <c r="AZ456" s="905"/>
      <c r="BA456" s="474">
        <f>SUM(AU456:AZ456)</f>
        <v>0</v>
      </c>
      <c r="BB456" s="904">
        <f>BB392+BB394+BB454</f>
        <v>0</v>
      </c>
      <c r="BC456" s="905"/>
      <c r="BD456" s="648">
        <f>BD392+BD394+BD454</f>
        <v>0</v>
      </c>
      <c r="BE456" s="629"/>
      <c r="BF456" s="648">
        <f>BF392+BF394+BF454</f>
        <v>0</v>
      </c>
      <c r="BG456" s="629"/>
      <c r="BH456" s="175">
        <f>SUM(BB456:BG456)</f>
        <v>0</v>
      </c>
      <c r="BI456" s="348">
        <f>S456+Z456+AG456+AN456+AU456+BB456</f>
        <v>0</v>
      </c>
      <c r="BJ456" s="348">
        <f>U456+AB456+AI456+AP456+AW456+BD456</f>
        <v>0</v>
      </c>
      <c r="BK456" s="348">
        <f>W456+AD456+AK456+AR456+AY456+BF456</f>
        <v>0</v>
      </c>
      <c r="BL456" s="349">
        <f>SUM(BI456:BK456)</f>
        <v>0</v>
      </c>
      <c r="BM456" s="132"/>
    </row>
    <row r="457" spans="1:76" ht="17.100000000000001" customHeight="1">
      <c r="C457" s="132"/>
      <c r="D457" s="132"/>
      <c r="R457" s="47"/>
      <c r="S457" s="64"/>
      <c r="T457" s="64"/>
      <c r="V457" s="64"/>
      <c r="X457" s="64"/>
      <c r="Z457" s="64"/>
      <c r="AA457" s="64"/>
      <c r="AC457" s="64"/>
      <c r="AE457" s="64"/>
      <c r="AG457" s="64"/>
      <c r="AH457" s="64"/>
      <c r="AJ457" s="64"/>
      <c r="AL457" s="64"/>
      <c r="AN457" s="64"/>
      <c r="AO457" s="64"/>
      <c r="AQ457" s="64"/>
      <c r="AS457" s="64"/>
      <c r="AU457" s="64"/>
      <c r="AV457" s="64"/>
      <c r="AX457" s="64"/>
      <c r="AZ457" s="64"/>
      <c r="BB457" s="64"/>
      <c r="BC457" s="64"/>
      <c r="BE457" s="64"/>
      <c r="BG457" s="64"/>
      <c r="BM457" s="46"/>
    </row>
    <row r="458" spans="1:76" ht="17.100000000000001" customHeight="1">
      <c r="C458" s="440"/>
      <c r="D458" s="440"/>
      <c r="E458" s="440"/>
      <c r="F458" s="440"/>
      <c r="G458" s="440"/>
      <c r="H458" s="440"/>
      <c r="I458" s="440"/>
      <c r="J458" s="440"/>
      <c r="K458" s="440"/>
      <c r="L458" s="440"/>
      <c r="M458" s="440"/>
      <c r="N458" s="440"/>
      <c r="O458" s="440"/>
      <c r="P458" s="440"/>
      <c r="Q458" s="440"/>
      <c r="R458" s="441"/>
      <c r="S458" s="441"/>
      <c r="T458" s="441"/>
      <c r="U458" s="441"/>
      <c r="V458" s="441"/>
      <c r="W458" s="441"/>
      <c r="X458" s="441"/>
      <c r="Y458" s="441"/>
      <c r="Z458" s="441"/>
      <c r="AA458" s="441"/>
      <c r="AB458" s="441"/>
      <c r="AC458" s="441"/>
      <c r="AD458" s="441"/>
      <c r="AE458" s="441"/>
      <c r="AF458" s="441"/>
      <c r="AG458" s="441"/>
      <c r="AH458" s="441"/>
      <c r="AI458" s="441"/>
      <c r="AJ458" s="441"/>
      <c r="AK458" s="441"/>
      <c r="AL458" s="441"/>
      <c r="AM458" s="441"/>
      <c r="AN458" s="441"/>
      <c r="AO458" s="441"/>
      <c r="AP458" s="441"/>
      <c r="AQ458" s="441"/>
      <c r="AR458" s="441"/>
      <c r="AS458" s="441"/>
      <c r="AT458" s="441"/>
      <c r="AU458" s="441"/>
      <c r="AV458" s="441"/>
      <c r="AW458" s="441"/>
      <c r="AX458" s="441"/>
      <c r="AY458" s="441"/>
      <c r="AZ458" s="441"/>
      <c r="BA458" s="441"/>
      <c r="BB458" s="441"/>
      <c r="BC458" s="441"/>
      <c r="BD458" s="441"/>
      <c r="BE458" s="441"/>
      <c r="BF458" s="441"/>
      <c r="BG458" s="441"/>
      <c r="BH458" s="441"/>
      <c r="BI458" s="442"/>
      <c r="BJ458" s="442"/>
      <c r="BK458" s="442"/>
      <c r="BL458" s="443"/>
      <c r="BM458" s="46"/>
    </row>
    <row r="459" spans="1:76" ht="17.100000000000001" customHeight="1">
      <c r="C459" s="440"/>
      <c r="D459" s="440"/>
      <c r="E459" s="440"/>
      <c r="F459" s="440"/>
      <c r="G459" s="440"/>
      <c r="H459" s="440"/>
      <c r="I459" s="440"/>
      <c r="J459" s="440"/>
      <c r="K459" s="440"/>
      <c r="L459" s="440"/>
      <c r="M459" s="440"/>
      <c r="N459" s="440"/>
      <c r="O459" s="440"/>
      <c r="P459" s="440"/>
      <c r="Q459" s="440"/>
      <c r="R459" s="441"/>
      <c r="S459" s="441"/>
      <c r="T459" s="441"/>
      <c r="U459" s="441"/>
      <c r="V459" s="441"/>
      <c r="W459" s="441"/>
      <c r="X459" s="441"/>
      <c r="Y459" s="441"/>
      <c r="Z459" s="441"/>
      <c r="AA459" s="441"/>
      <c r="AB459" s="441"/>
      <c r="AC459" s="441"/>
      <c r="AD459" s="441"/>
      <c r="AE459" s="441"/>
      <c r="AF459" s="441"/>
      <c r="AG459" s="441"/>
      <c r="AH459" s="441"/>
      <c r="AI459" s="441"/>
      <c r="AJ459" s="441"/>
      <c r="AK459" s="441"/>
      <c r="AL459" s="441"/>
      <c r="AM459" s="441"/>
      <c r="AN459" s="441"/>
      <c r="AO459" s="441"/>
      <c r="AP459" s="441"/>
      <c r="AQ459" s="441"/>
      <c r="AR459" s="441"/>
      <c r="AS459" s="441"/>
      <c r="AT459" s="441"/>
      <c r="AU459" s="441"/>
      <c r="AV459" s="441"/>
      <c r="AW459" s="441"/>
      <c r="AX459" s="441"/>
      <c r="AY459" s="441"/>
      <c r="AZ459" s="441"/>
      <c r="BA459" s="441"/>
      <c r="BB459" s="441"/>
      <c r="BC459" s="441"/>
      <c r="BD459" s="441"/>
      <c r="BE459" s="441"/>
      <c r="BF459" s="441"/>
      <c r="BG459" s="441"/>
      <c r="BH459" s="441"/>
      <c r="BI459" s="442"/>
      <c r="BJ459" s="442"/>
      <c r="BK459" s="442"/>
      <c r="BL459" s="443"/>
      <c r="BM459" s="46"/>
    </row>
    <row r="460" spans="1:76" ht="17.100000000000001" customHeight="1">
      <c r="R460" s="47"/>
      <c r="S460" s="64"/>
      <c r="T460" s="64"/>
      <c r="V460" s="64"/>
      <c r="X460" s="64"/>
      <c r="Z460" s="64"/>
      <c r="AA460" s="64"/>
      <c r="AC460" s="64"/>
      <c r="AE460" s="64"/>
      <c r="AG460" s="64"/>
      <c r="AH460" s="64"/>
      <c r="AJ460" s="64"/>
      <c r="AL460" s="64"/>
      <c r="AN460" s="64"/>
      <c r="AO460" s="64"/>
      <c r="AQ460" s="64"/>
      <c r="AS460" s="64"/>
      <c r="AU460" s="64"/>
      <c r="AV460" s="64"/>
      <c r="AX460" s="64"/>
      <c r="AZ460" s="64"/>
      <c r="BB460" s="64"/>
      <c r="BC460" s="64"/>
      <c r="BE460" s="64"/>
      <c r="BG460" s="64"/>
      <c r="BM460" s="46"/>
    </row>
    <row r="461" spans="1:76" ht="17.100000000000001" customHeight="1">
      <c r="C461" s="978" t="s">
        <v>392</v>
      </c>
      <c r="D461" s="975"/>
      <c r="E461" s="975"/>
      <c r="F461" s="975"/>
      <c r="G461" s="975"/>
      <c r="H461" s="975"/>
      <c r="I461" s="975"/>
      <c r="J461" s="975"/>
      <c r="K461" s="975"/>
      <c r="L461" s="975"/>
      <c r="M461" s="975"/>
      <c r="N461" s="975"/>
      <c r="O461" s="975"/>
      <c r="P461" s="975"/>
      <c r="Q461" s="975"/>
      <c r="R461" s="977"/>
      <c r="S461" s="538"/>
      <c r="T461" s="538"/>
      <c r="U461" s="538"/>
      <c r="V461" s="538"/>
      <c r="W461" s="538"/>
      <c r="X461" s="538"/>
      <c r="Y461" s="538"/>
      <c r="Z461" s="538"/>
      <c r="AA461" s="64"/>
      <c r="AC461" s="64"/>
      <c r="AE461" s="64"/>
      <c r="AG461" s="64"/>
      <c r="AH461" s="64"/>
      <c r="AJ461" s="64"/>
      <c r="AL461" s="64"/>
      <c r="AN461" s="64"/>
      <c r="AO461" s="64"/>
      <c r="AQ461" s="64"/>
      <c r="AS461" s="64"/>
      <c r="AU461" s="64"/>
      <c r="AV461" s="64"/>
      <c r="AX461" s="64"/>
      <c r="AZ461" s="64"/>
      <c r="BB461" s="64"/>
      <c r="BC461" s="64"/>
      <c r="BE461" s="64"/>
      <c r="BG461" s="64"/>
      <c r="BM461" s="46"/>
    </row>
    <row r="462" spans="1:76" ht="17.100000000000001" customHeight="1">
      <c r="C462" s="965"/>
      <c r="D462" s="965"/>
      <c r="E462" s="965"/>
      <c r="F462" s="965"/>
      <c r="G462" s="965"/>
      <c r="H462" s="965"/>
      <c r="I462" s="965"/>
      <c r="J462" s="965"/>
      <c r="K462" s="965"/>
      <c r="L462" s="965"/>
      <c r="M462" s="965"/>
      <c r="N462" s="965"/>
      <c r="O462" s="965"/>
      <c r="P462" s="965"/>
      <c r="Q462" s="965"/>
      <c r="R462" s="965"/>
      <c r="S462" s="539"/>
      <c r="T462" s="539"/>
      <c r="U462" s="539"/>
      <c r="V462" s="539"/>
      <c r="W462" s="539"/>
      <c r="X462" s="539"/>
      <c r="Y462" s="538"/>
      <c r="Z462" s="538"/>
      <c r="AA462" s="64"/>
      <c r="AC462" s="64"/>
      <c r="AE462" s="64"/>
      <c r="AG462" s="64"/>
      <c r="AH462" s="64"/>
      <c r="AJ462" s="64"/>
      <c r="AL462" s="64"/>
      <c r="AN462" s="64"/>
      <c r="AO462" s="64"/>
      <c r="AQ462" s="64"/>
      <c r="AS462" s="64"/>
      <c r="AU462" s="64"/>
      <c r="AV462" s="64"/>
      <c r="AX462" s="64"/>
      <c r="AZ462" s="64"/>
      <c r="BB462" s="64"/>
      <c r="BC462" s="64"/>
      <c r="BE462" s="64"/>
      <c r="BG462" s="64"/>
      <c r="BM462" s="46"/>
    </row>
    <row r="463" spans="1:76" ht="17.100000000000001" customHeight="1">
      <c r="C463" s="966" t="s">
        <v>393</v>
      </c>
      <c r="D463" s="966"/>
      <c r="E463" s="966"/>
      <c r="F463" s="966"/>
      <c r="G463" s="966"/>
      <c r="H463" s="975"/>
      <c r="I463" s="975"/>
      <c r="J463" s="975"/>
      <c r="K463" s="975"/>
      <c r="L463" s="975"/>
      <c r="M463" s="975"/>
      <c r="N463" s="975"/>
      <c r="O463" s="975"/>
      <c r="P463" s="975"/>
      <c r="Q463" s="975"/>
      <c r="R463" s="977"/>
      <c r="S463" s="47"/>
      <c r="T463" s="47"/>
      <c r="U463" s="47"/>
      <c r="V463" s="47"/>
      <c r="W463" s="47"/>
      <c r="X463" s="47"/>
      <c r="Y463" s="538"/>
      <c r="Z463" s="538"/>
      <c r="AA463" s="64"/>
      <c r="AC463" s="64"/>
      <c r="AE463" s="64"/>
      <c r="AG463" s="64"/>
      <c r="AH463" s="64"/>
      <c r="AJ463" s="64"/>
      <c r="AL463" s="64"/>
      <c r="AN463" s="64"/>
      <c r="AO463" s="64"/>
      <c r="AQ463" s="64"/>
      <c r="AS463" s="64"/>
      <c r="AU463" s="64"/>
      <c r="AV463" s="64"/>
      <c r="AX463" s="64"/>
      <c r="AZ463" s="64"/>
      <c r="BB463" s="64"/>
      <c r="BC463" s="64"/>
      <c r="BE463" s="64"/>
      <c r="BG463" s="64"/>
      <c r="BM463" s="46"/>
    </row>
    <row r="464" spans="1:76" ht="17.100000000000001" customHeight="1">
      <c r="C464" s="978"/>
      <c r="D464" s="986" t="s">
        <v>169</v>
      </c>
      <c r="E464" s="972" t="s">
        <v>170</v>
      </c>
      <c r="F464" s="972"/>
      <c r="G464" s="972"/>
      <c r="I464" s="978"/>
      <c r="J464" s="978"/>
      <c r="K464" s="972"/>
      <c r="L464" s="972"/>
      <c r="M464" s="972"/>
      <c r="N464" s="978"/>
      <c r="O464" s="986" t="s">
        <v>171</v>
      </c>
      <c r="P464" s="634" t="s">
        <v>168</v>
      </c>
      <c r="Q464" s="634"/>
      <c r="R464" s="981"/>
      <c r="S464" s="612"/>
      <c r="T464" s="612"/>
      <c r="U464" s="612"/>
      <c r="V464" s="612"/>
      <c r="W464" s="47"/>
      <c r="X464" s="47"/>
      <c r="Y464" s="538"/>
      <c r="Z464" s="538"/>
      <c r="AA464" s="538"/>
      <c r="AB464" s="538"/>
      <c r="AC464" s="538"/>
      <c r="AE464" s="64"/>
      <c r="AG464" s="64"/>
      <c r="AH464" s="64"/>
      <c r="AJ464" s="64"/>
      <c r="AL464" s="64"/>
      <c r="AN464" s="64"/>
      <c r="AO464" s="64"/>
      <c r="AQ464" s="64"/>
      <c r="AS464" s="64"/>
      <c r="AU464" s="64"/>
      <c r="AV464" s="64"/>
      <c r="AX464" s="64"/>
      <c r="AZ464" s="64"/>
      <c r="BB464" s="64"/>
      <c r="BC464" s="64"/>
      <c r="BE464" s="64"/>
      <c r="BG464" s="64"/>
      <c r="BM464" s="46"/>
    </row>
    <row r="465" spans="3:65" ht="17.100000000000001" customHeight="1">
      <c r="C465" s="979" t="s">
        <v>384</v>
      </c>
      <c r="D465" s="985">
        <f>AN456</f>
        <v>0</v>
      </c>
      <c r="E465" s="973">
        <f>AP456</f>
        <v>0</v>
      </c>
      <c r="F465" s="974"/>
      <c r="G465" s="974"/>
      <c r="H465" s="976"/>
      <c r="I465" s="976"/>
      <c r="J465" s="976"/>
      <c r="K465" s="973"/>
      <c r="L465" s="974"/>
      <c r="M465" s="974"/>
      <c r="N465" s="964"/>
      <c r="O465" s="964">
        <f>AR456</f>
        <v>0</v>
      </c>
      <c r="P465" s="903">
        <f>SUM(D465:O465)</f>
        <v>0</v>
      </c>
      <c r="Q465" s="903"/>
      <c r="R465" s="982"/>
      <c r="S465" s="902"/>
      <c r="T465" s="902"/>
      <c r="U465" s="902"/>
      <c r="V465" s="902"/>
      <c r="W465" s="47"/>
      <c r="X465" s="47"/>
      <c r="Y465" s="538"/>
      <c r="Z465" s="538"/>
      <c r="AA465" s="538"/>
      <c r="AB465" s="538"/>
      <c r="AC465" s="538"/>
      <c r="AE465" s="64"/>
      <c r="AG465" s="64"/>
      <c r="AH465" s="64"/>
      <c r="AJ465" s="64"/>
      <c r="AL465" s="64"/>
      <c r="AN465" s="64"/>
      <c r="AO465" s="64"/>
      <c r="AQ465" s="64"/>
      <c r="AS465" s="64"/>
      <c r="AU465" s="64"/>
      <c r="AV465" s="64"/>
      <c r="AX465" s="64"/>
      <c r="AZ465" s="64"/>
      <c r="BB465" s="64"/>
      <c r="BC465" s="64"/>
      <c r="BE465" s="64"/>
      <c r="BG465" s="64"/>
      <c r="BM465" s="46"/>
    </row>
    <row r="466" spans="3:65" ht="17.100000000000001" customHeight="1">
      <c r="C466" s="979" t="s">
        <v>385</v>
      </c>
      <c r="D466" s="985">
        <f>AU456</f>
        <v>0</v>
      </c>
      <c r="E466" s="973">
        <f>AW456</f>
        <v>0</v>
      </c>
      <c r="F466" s="974"/>
      <c r="G466" s="974"/>
      <c r="H466" s="976"/>
      <c r="I466" s="976"/>
      <c r="J466" s="976"/>
      <c r="K466" s="973"/>
      <c r="L466" s="974"/>
      <c r="M466" s="974"/>
      <c r="N466" s="964"/>
      <c r="O466" s="964">
        <f>AY456</f>
        <v>0</v>
      </c>
      <c r="P466" s="903">
        <f>SUM(D466:O466)</f>
        <v>0</v>
      </c>
      <c r="Q466" s="903"/>
      <c r="R466" s="982"/>
      <c r="S466" s="902"/>
      <c r="T466" s="902"/>
      <c r="U466" s="902"/>
      <c r="V466" s="902"/>
      <c r="W466" s="47"/>
      <c r="X466" s="47"/>
      <c r="Y466" s="538"/>
      <c r="Z466" s="538"/>
      <c r="AA466" s="538"/>
      <c r="AB466" s="538"/>
      <c r="AC466" s="538"/>
      <c r="AE466" s="64"/>
      <c r="AG466" s="64"/>
      <c r="AH466" s="64"/>
      <c r="AJ466" s="64"/>
      <c r="AL466" s="64"/>
      <c r="AN466" s="64"/>
      <c r="AO466" s="64"/>
      <c r="AQ466" s="64"/>
      <c r="AS466" s="64"/>
      <c r="AU466" s="64"/>
      <c r="AV466" s="64"/>
      <c r="AX466" s="64"/>
      <c r="AZ466" s="64"/>
      <c r="BB466" s="64"/>
      <c r="BC466" s="64"/>
      <c r="BE466" s="64"/>
      <c r="BG466" s="64"/>
      <c r="BM466" s="46"/>
    </row>
    <row r="467" spans="3:65" ht="17.100000000000001" customHeight="1">
      <c r="C467" s="979" t="s">
        <v>386</v>
      </c>
      <c r="D467" s="985">
        <f>BB456</f>
        <v>0</v>
      </c>
      <c r="E467" s="973">
        <f>BD456</f>
        <v>0</v>
      </c>
      <c r="F467" s="974"/>
      <c r="G467" s="974"/>
      <c r="H467" s="976"/>
      <c r="I467" s="976"/>
      <c r="J467" s="976"/>
      <c r="K467" s="969"/>
      <c r="L467" s="968"/>
      <c r="M467" s="968"/>
      <c r="N467" s="964"/>
      <c r="O467" s="964">
        <f>BF456</f>
        <v>0</v>
      </c>
      <c r="P467" s="903">
        <f>SUM(D467:O467)</f>
        <v>0</v>
      </c>
      <c r="Q467" s="903"/>
      <c r="R467" s="982"/>
      <c r="S467" s="902"/>
      <c r="T467" s="902"/>
      <c r="U467" s="902"/>
      <c r="V467" s="902"/>
      <c r="W467" s="47"/>
      <c r="X467" s="47"/>
      <c r="Y467" s="538"/>
      <c r="Z467" s="538"/>
      <c r="AA467" s="538"/>
      <c r="AB467" s="538"/>
      <c r="AC467" s="538"/>
      <c r="AE467" s="64"/>
      <c r="AG467" s="64"/>
      <c r="AH467" s="64"/>
      <c r="AJ467" s="64"/>
      <c r="AL467" s="64"/>
      <c r="AN467" s="64"/>
      <c r="AO467" s="64"/>
      <c r="AQ467" s="64"/>
      <c r="AS467" s="64"/>
      <c r="AU467" s="64"/>
      <c r="AV467" s="64"/>
      <c r="AX467" s="64"/>
      <c r="AZ467" s="64"/>
      <c r="BB467" s="64"/>
      <c r="BC467" s="64"/>
      <c r="BE467" s="64"/>
      <c r="BG467" s="64"/>
      <c r="BM467" s="46"/>
    </row>
    <row r="468" spans="3:65" ht="17.100000000000001" customHeight="1" thickBot="1">
      <c r="C468" s="960" t="s">
        <v>394</v>
      </c>
      <c r="D468" s="984">
        <v>0</v>
      </c>
      <c r="E468" s="971">
        <v>0</v>
      </c>
      <c r="F468" s="970"/>
      <c r="G468" s="970"/>
      <c r="H468" s="962"/>
      <c r="I468" s="962"/>
      <c r="J468" s="962"/>
      <c r="K468" s="971"/>
      <c r="L468" s="970"/>
      <c r="M468" s="970"/>
      <c r="N468" s="963"/>
      <c r="O468" s="963">
        <v>0</v>
      </c>
      <c r="P468" s="971">
        <v>0</v>
      </c>
      <c r="Q468" s="970"/>
      <c r="R468" s="983"/>
      <c r="S468" s="902"/>
      <c r="T468" s="902"/>
      <c r="U468" s="902"/>
      <c r="V468" s="902"/>
      <c r="W468" s="132"/>
      <c r="X468" s="132"/>
      <c r="Y468" s="538"/>
      <c r="Z468" s="538"/>
      <c r="AA468" s="538"/>
      <c r="AB468" s="538"/>
      <c r="AC468" s="538"/>
      <c r="AE468" s="64"/>
      <c r="AG468" s="64"/>
      <c r="AH468" s="64"/>
      <c r="AJ468" s="64"/>
      <c r="AL468" s="64"/>
      <c r="AN468" s="64"/>
      <c r="AO468" s="64"/>
      <c r="AQ468" s="64"/>
      <c r="AS468" s="64"/>
      <c r="AU468" s="64"/>
      <c r="AV468" s="64"/>
      <c r="AX468" s="64"/>
      <c r="AZ468" s="64"/>
      <c r="BB468" s="64"/>
      <c r="BC468" s="64"/>
      <c r="BE468" s="64"/>
      <c r="BG468" s="64"/>
      <c r="BM468" s="46"/>
    </row>
    <row r="469" spans="3:65" ht="17.100000000000001" customHeight="1" thickTop="1">
      <c r="C469" s="988"/>
      <c r="D469" s="988"/>
      <c r="E469" s="988"/>
      <c r="F469" s="988"/>
      <c r="G469" s="988"/>
      <c r="H469" s="988"/>
      <c r="I469" s="988"/>
      <c r="J469" s="961"/>
      <c r="K469" s="988"/>
      <c r="L469" s="988"/>
      <c r="M469" s="988"/>
      <c r="N469" s="988"/>
      <c r="O469" s="988"/>
      <c r="P469" s="988"/>
      <c r="Q469" s="988"/>
      <c r="R469" s="988"/>
      <c r="S469" s="47"/>
      <c r="T469" s="47"/>
      <c r="U469" s="47"/>
      <c r="V469" s="47"/>
      <c r="W469" s="47"/>
      <c r="X469" s="47"/>
      <c r="Y469" s="538"/>
      <c r="Z469" s="538"/>
      <c r="AA469" s="538"/>
      <c r="AB469" s="538"/>
      <c r="AC469" s="538"/>
      <c r="AE469" s="64"/>
      <c r="AG469" s="64"/>
      <c r="AH469" s="64"/>
      <c r="AJ469" s="64"/>
      <c r="AL469" s="64"/>
      <c r="AN469" s="64"/>
      <c r="AO469" s="64"/>
      <c r="AQ469" s="64"/>
      <c r="AS469" s="64"/>
      <c r="AU469" s="64"/>
      <c r="AV469" s="64"/>
      <c r="AX469" s="64"/>
      <c r="AZ469" s="64"/>
      <c r="BB469" s="64"/>
      <c r="BC469" s="64"/>
      <c r="BE469" s="64"/>
      <c r="BG469" s="64"/>
      <c r="BM469" s="46"/>
    </row>
    <row r="470" spans="3:65" ht="17.100000000000001" customHeight="1">
      <c r="C470" s="980" t="s">
        <v>387</v>
      </c>
      <c r="D470" s="985">
        <f>S456+Z456+AG456+AN456+AU456+BB456</f>
        <v>0</v>
      </c>
      <c r="E470" s="973">
        <f>U456+AB456+AI456+AP456+AW456+BD456</f>
        <v>0</v>
      </c>
      <c r="F470" s="974"/>
      <c r="G470" s="974"/>
      <c r="I470" s="976"/>
      <c r="J470" s="976"/>
      <c r="K470" s="973"/>
      <c r="L470" s="974"/>
      <c r="M470" s="974"/>
      <c r="N470" s="964"/>
      <c r="O470" s="964">
        <f>W456+AD456+AK456+AR456+AY456+BF456</f>
        <v>0</v>
      </c>
      <c r="P470" s="903">
        <f>SUM(D470:O470)</f>
        <v>0</v>
      </c>
      <c r="Q470" s="900"/>
      <c r="R470" s="982"/>
      <c r="S470" s="900"/>
      <c r="T470" s="900"/>
      <c r="U470" s="900"/>
      <c r="V470" s="900"/>
      <c r="W470" s="900"/>
      <c r="X470" s="900"/>
      <c r="Y470" s="538"/>
      <c r="Z470" s="538"/>
      <c r="AA470" s="538"/>
      <c r="AB470" s="538"/>
      <c r="AC470" s="538"/>
      <c r="AE470" s="64"/>
      <c r="AG470" s="64"/>
      <c r="AH470" s="64"/>
      <c r="AJ470" s="64"/>
      <c r="AL470" s="64"/>
      <c r="AN470" s="64"/>
      <c r="AO470" s="64"/>
      <c r="AQ470" s="64"/>
      <c r="AS470" s="64"/>
      <c r="AU470" s="64"/>
      <c r="AV470" s="64"/>
      <c r="AX470" s="64"/>
      <c r="AZ470" s="64"/>
      <c r="BB470" s="64"/>
      <c r="BC470" s="64"/>
      <c r="BE470" s="64"/>
      <c r="BG470" s="64"/>
      <c r="BM470" s="46"/>
    </row>
    <row r="471" spans="3:65" ht="17.100000000000001" customHeight="1">
      <c r="C471" s="967"/>
      <c r="D471" s="967"/>
      <c r="E471" s="967"/>
      <c r="F471" s="967"/>
      <c r="G471" s="967"/>
      <c r="H471" s="967"/>
      <c r="I471" s="967"/>
      <c r="J471" s="967"/>
      <c r="K471" s="967"/>
      <c r="L471" s="967"/>
      <c r="M471" s="967"/>
      <c r="N471" s="967"/>
      <c r="O471" s="967"/>
      <c r="P471" s="967"/>
      <c r="Q471" s="967"/>
      <c r="R471" s="967"/>
      <c r="S471" s="539"/>
      <c r="T471" s="539"/>
      <c r="U471" s="539"/>
      <c r="V471" s="539"/>
      <c r="W471" s="539"/>
      <c r="X471" s="539"/>
      <c r="Y471" s="538"/>
      <c r="Z471" s="538"/>
      <c r="AA471" s="538"/>
      <c r="AB471" s="538"/>
      <c r="AC471" s="538"/>
      <c r="AE471" s="64"/>
      <c r="AG471" s="64"/>
      <c r="AH471" s="64"/>
      <c r="AJ471" s="64"/>
      <c r="AL471" s="64"/>
      <c r="AN471" s="64"/>
      <c r="AO471" s="64"/>
      <c r="AQ471" s="64"/>
      <c r="AS471" s="64"/>
      <c r="AU471" s="64"/>
      <c r="AV471" s="64"/>
      <c r="AX471" s="64"/>
      <c r="AZ471" s="64"/>
      <c r="BB471" s="64"/>
      <c r="BC471" s="64"/>
      <c r="BE471" s="64"/>
      <c r="BG471" s="64"/>
      <c r="BM471" s="46"/>
    </row>
    <row r="472" spans="3:65" ht="17.100000000000001" customHeight="1">
      <c r="C472" s="978" t="s">
        <v>395</v>
      </c>
      <c r="D472" s="976" t="e">
        <v>#DIV/0!</v>
      </c>
      <c r="E472" s="974" t="e">
        <v>#DIV/0!</v>
      </c>
      <c r="F472" s="974"/>
      <c r="G472" s="974"/>
      <c r="I472" s="976"/>
      <c r="J472" s="976"/>
      <c r="K472" s="974"/>
      <c r="L472" s="974"/>
      <c r="M472" s="974"/>
      <c r="N472" s="964"/>
      <c r="O472" s="989" t="e">
        <v>#DIV/0!</v>
      </c>
      <c r="P472" s="975"/>
      <c r="Q472" s="975"/>
      <c r="R472" s="977"/>
      <c r="S472" s="538"/>
      <c r="T472" s="538"/>
      <c r="U472" s="538"/>
      <c r="V472" s="538"/>
      <c r="W472" s="538"/>
      <c r="X472" s="538"/>
      <c r="Y472" s="538"/>
      <c r="Z472" s="538"/>
      <c r="AA472" s="538"/>
      <c r="AB472" s="538"/>
      <c r="AC472" s="538"/>
      <c r="AE472" s="64"/>
      <c r="AG472" s="64"/>
      <c r="AH472" s="64"/>
      <c r="AJ472" s="64"/>
      <c r="AL472" s="64"/>
      <c r="AN472" s="64"/>
      <c r="AO472" s="64"/>
      <c r="AQ472" s="64"/>
      <c r="AS472" s="64"/>
      <c r="AU472" s="64"/>
      <c r="AV472" s="64"/>
      <c r="AX472" s="64"/>
      <c r="AZ472" s="64"/>
      <c r="BB472" s="64"/>
      <c r="BC472" s="64"/>
      <c r="BE472" s="64"/>
      <c r="BG472" s="64"/>
      <c r="BM472" s="46"/>
    </row>
    <row r="473" spans="3:65" ht="17.100000000000001" customHeight="1">
      <c r="C473" s="987"/>
      <c r="D473" s="987"/>
      <c r="E473" s="987"/>
      <c r="F473" s="987"/>
      <c r="G473" s="987"/>
      <c r="H473" s="987"/>
      <c r="I473" s="987"/>
      <c r="J473" s="987"/>
      <c r="K473" s="987"/>
      <c r="L473" s="987"/>
      <c r="M473" s="987"/>
      <c r="N473" s="987"/>
      <c r="O473" s="987"/>
      <c r="P473" s="987"/>
      <c r="Q473" s="987"/>
      <c r="R473" s="987"/>
      <c r="S473" s="538"/>
      <c r="T473" s="538"/>
      <c r="U473" s="538"/>
      <c r="V473" s="538"/>
      <c r="W473" s="538"/>
      <c r="X473" s="538"/>
      <c r="Y473" s="538"/>
      <c r="Z473" s="538"/>
      <c r="AA473" s="538"/>
      <c r="AB473" s="538"/>
      <c r="AC473" s="538"/>
      <c r="AE473" s="64"/>
      <c r="AG473" s="64"/>
      <c r="AH473" s="64"/>
      <c r="AJ473" s="64"/>
      <c r="AL473" s="64"/>
      <c r="AN473" s="64"/>
      <c r="AO473" s="64"/>
      <c r="AQ473" s="64"/>
      <c r="AS473" s="64"/>
      <c r="AU473" s="64"/>
      <c r="AV473" s="64"/>
      <c r="AX473" s="64"/>
      <c r="AZ473" s="64"/>
      <c r="BB473" s="64"/>
      <c r="BC473" s="64"/>
      <c r="BE473" s="64"/>
      <c r="BG473" s="64"/>
      <c r="BM473" s="46"/>
    </row>
    <row r="474" spans="3:65" ht="17.100000000000001" customHeight="1">
      <c r="R474" s="47"/>
      <c r="S474" s="538"/>
      <c r="T474" s="538"/>
      <c r="U474" s="538"/>
      <c r="V474" s="538"/>
      <c r="W474" s="538"/>
      <c r="X474" s="538"/>
      <c r="Y474" s="538"/>
      <c r="Z474" s="538"/>
      <c r="AA474" s="538"/>
      <c r="AB474" s="538"/>
      <c r="AC474" s="538"/>
      <c r="AE474" s="64"/>
      <c r="AG474" s="64"/>
      <c r="AH474" s="64"/>
      <c r="AJ474" s="64"/>
      <c r="AL474" s="64"/>
      <c r="AN474" s="64"/>
      <c r="AO474" s="64"/>
      <c r="AQ474" s="64"/>
      <c r="AS474" s="64"/>
      <c r="AU474" s="64"/>
      <c r="AV474" s="64"/>
      <c r="AX474" s="64"/>
      <c r="AZ474" s="64"/>
      <c r="BB474" s="64"/>
      <c r="BC474" s="64"/>
      <c r="BE474" s="64"/>
      <c r="BG474" s="64"/>
      <c r="BM474" s="46"/>
    </row>
    <row r="475" spans="3:65" ht="17.100000000000001" customHeight="1">
      <c r="C475" s="73"/>
      <c r="D475" s="73"/>
      <c r="E475" s="73"/>
      <c r="F475" s="73"/>
      <c r="G475" s="73"/>
      <c r="H475" s="73"/>
      <c r="I475" s="73"/>
      <c r="J475" s="73"/>
      <c r="K475" s="73"/>
      <c r="L475" s="73"/>
      <c r="M475" s="73"/>
      <c r="N475" s="73"/>
      <c r="O475" s="73"/>
      <c r="P475" s="73"/>
      <c r="Q475" s="73"/>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c r="BC475" s="38"/>
      <c r="BD475" s="38"/>
      <c r="BE475" s="38"/>
      <c r="BF475" s="38"/>
      <c r="BG475" s="38"/>
      <c r="BH475" s="38"/>
    </row>
    <row r="476" spans="3:65" ht="17.100000000000001" customHeight="1">
      <c r="C476" s="73"/>
      <c r="D476" s="73"/>
      <c r="E476" s="73"/>
      <c r="F476" s="73"/>
      <c r="G476" s="73"/>
      <c r="H476" s="73"/>
      <c r="I476" s="73"/>
      <c r="J476" s="73"/>
      <c r="K476" s="73"/>
      <c r="L476" s="73"/>
      <c r="M476" s="73"/>
      <c r="N476" s="73"/>
      <c r="O476" s="73"/>
      <c r="P476" s="73"/>
      <c r="Q476" s="73"/>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c r="BC476" s="38"/>
      <c r="BD476" s="38"/>
      <c r="BE476" s="38"/>
      <c r="BF476" s="38"/>
      <c r="BG476" s="38"/>
      <c r="BH476" s="38"/>
    </row>
    <row r="477" spans="3:65" ht="17.100000000000001" customHeight="1">
      <c r="C477" s="73"/>
      <c r="D477" s="73"/>
      <c r="E477" s="73"/>
      <c r="F477" s="73"/>
      <c r="G477" s="73"/>
      <c r="H477" s="73"/>
      <c r="I477" s="73"/>
      <c r="J477" s="73"/>
      <c r="K477" s="73"/>
      <c r="L477" s="73"/>
      <c r="M477" s="73"/>
      <c r="N477" s="73"/>
      <c r="O477" s="73"/>
      <c r="P477" s="73"/>
      <c r="Q477" s="73"/>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c r="BC477" s="38"/>
      <c r="BD477" s="38"/>
      <c r="BE477" s="38"/>
      <c r="BF477" s="38"/>
      <c r="BG477" s="38"/>
      <c r="BH477" s="38"/>
    </row>
    <row r="479" spans="3:65" ht="17.100000000000001" customHeight="1">
      <c r="C479" s="15" t="s">
        <v>122</v>
      </c>
      <c r="D479" s="15"/>
      <c r="E479" s="15"/>
      <c r="F479" s="15"/>
      <c r="G479" s="15"/>
      <c r="H479" s="15"/>
      <c r="I479" s="15"/>
      <c r="J479" s="15"/>
      <c r="K479" s="15"/>
      <c r="L479" s="15"/>
      <c r="M479" s="15"/>
      <c r="N479" s="15"/>
      <c r="O479" s="15"/>
      <c r="P479" s="15"/>
      <c r="Q479" s="15"/>
      <c r="R479" s="251"/>
      <c r="S479" s="251"/>
      <c r="T479" s="251"/>
      <c r="U479" s="251"/>
      <c r="V479" s="251"/>
      <c r="W479" s="251"/>
      <c r="X479" s="251"/>
      <c r="Z479" s="251"/>
      <c r="AA479" s="251"/>
      <c r="AB479" s="251"/>
      <c r="AC479" s="251"/>
      <c r="AD479" s="251"/>
      <c r="AE479" s="251"/>
      <c r="AG479" s="251"/>
      <c r="AH479" s="251"/>
      <c r="AI479" s="251"/>
      <c r="AJ479" s="251"/>
      <c r="AK479" s="251"/>
      <c r="AL479" s="251"/>
      <c r="AN479" s="251"/>
      <c r="AO479" s="251"/>
      <c r="AP479" s="251"/>
      <c r="AQ479" s="251"/>
      <c r="AR479" s="251"/>
      <c r="AS479" s="251"/>
      <c r="AU479" s="251"/>
      <c r="AV479" s="251"/>
      <c r="AW479" s="251"/>
      <c r="AX479" s="251"/>
      <c r="AY479" s="251"/>
      <c r="AZ479" s="251"/>
      <c r="BB479" s="251"/>
      <c r="BC479" s="251"/>
      <c r="BD479" s="251"/>
      <c r="BE479" s="251"/>
      <c r="BF479" s="251"/>
      <c r="BG479" s="251"/>
    </row>
    <row r="480" spans="3:65" ht="17.100000000000001" customHeight="1">
      <c r="C480" s="64" t="s">
        <v>122</v>
      </c>
      <c r="D480" s="64"/>
      <c r="E480" s="64"/>
      <c r="F480" s="64"/>
      <c r="G480" s="64"/>
      <c r="H480" s="64"/>
      <c r="I480" s="64"/>
      <c r="J480" s="64"/>
      <c r="K480" s="64"/>
      <c r="L480" s="64"/>
      <c r="M480" s="64"/>
      <c r="N480" s="64"/>
      <c r="O480" s="64"/>
      <c r="P480" s="64"/>
      <c r="Q480" s="64"/>
      <c r="R480" s="251" t="s">
        <v>122</v>
      </c>
      <c r="S480" s="251" t="s">
        <v>122</v>
      </c>
      <c r="T480" s="251"/>
      <c r="U480" s="251" t="s">
        <v>122</v>
      </c>
      <c r="V480" s="251"/>
      <c r="W480" s="251" t="s">
        <v>122</v>
      </c>
      <c r="X480" s="251"/>
      <c r="Z480" s="251" t="s">
        <v>122</v>
      </c>
      <c r="AA480" s="251"/>
      <c r="AB480" s="251" t="s">
        <v>122</v>
      </c>
      <c r="AC480" s="251"/>
      <c r="AD480" s="251" t="s">
        <v>122</v>
      </c>
      <c r="AE480" s="251"/>
      <c r="AG480" s="251" t="s">
        <v>122</v>
      </c>
      <c r="AH480" s="251"/>
      <c r="AI480" s="251" t="s">
        <v>122</v>
      </c>
      <c r="AJ480" s="251"/>
      <c r="AK480" s="251" t="s">
        <v>122</v>
      </c>
      <c r="AL480" s="251"/>
      <c r="AN480" s="251" t="s">
        <v>122</v>
      </c>
      <c r="AO480" s="251"/>
      <c r="AP480" s="251" t="s">
        <v>122</v>
      </c>
      <c r="AQ480" s="251"/>
      <c r="AR480" s="251" t="s">
        <v>122</v>
      </c>
      <c r="AS480" s="251"/>
      <c r="AU480" s="251" t="s">
        <v>122</v>
      </c>
      <c r="AV480" s="251"/>
      <c r="AW480" s="251" t="s">
        <v>122</v>
      </c>
      <c r="AX480" s="251"/>
      <c r="AY480" s="251" t="s">
        <v>122</v>
      </c>
      <c r="AZ480" s="251"/>
      <c r="BB480" s="251" t="s">
        <v>122</v>
      </c>
      <c r="BC480" s="251"/>
      <c r="BD480" s="251" t="s">
        <v>122</v>
      </c>
      <c r="BE480" s="251"/>
      <c r="BF480" s="251" t="s">
        <v>122</v>
      </c>
      <c r="BG480" s="251"/>
    </row>
    <row r="481" spans="1:65" s="64" customFormat="1" ht="17.100000000000001" customHeight="1">
      <c r="A481" s="48"/>
      <c r="B481" s="48"/>
      <c r="C481" s="64" t="s">
        <v>122</v>
      </c>
      <c r="R481" s="251" t="s">
        <v>122</v>
      </c>
      <c r="S481" s="251" t="s">
        <v>122</v>
      </c>
      <c r="T481" s="251"/>
      <c r="U481" s="251" t="s">
        <v>122</v>
      </c>
      <c r="V481" s="251"/>
      <c r="W481" s="251" t="s">
        <v>122</v>
      </c>
      <c r="X481" s="251"/>
      <c r="Z481" s="251" t="s">
        <v>122</v>
      </c>
      <c r="AA481" s="251"/>
      <c r="AB481" s="251" t="s">
        <v>122</v>
      </c>
      <c r="AC481" s="251"/>
      <c r="AD481" s="251" t="s">
        <v>122</v>
      </c>
      <c r="AE481" s="251"/>
      <c r="AG481" s="251" t="s">
        <v>122</v>
      </c>
      <c r="AH481" s="251"/>
      <c r="AI481" s="251" t="s">
        <v>122</v>
      </c>
      <c r="AJ481" s="251"/>
      <c r="AK481" s="251" t="s">
        <v>122</v>
      </c>
      <c r="AL481" s="251"/>
      <c r="AN481" s="251" t="s">
        <v>122</v>
      </c>
      <c r="AO481" s="251"/>
      <c r="AP481" s="251" t="s">
        <v>122</v>
      </c>
      <c r="AQ481" s="251"/>
      <c r="AR481" s="251" t="s">
        <v>122</v>
      </c>
      <c r="AS481" s="251"/>
      <c r="AU481" s="251" t="s">
        <v>122</v>
      </c>
      <c r="AV481" s="251"/>
      <c r="AW481" s="251" t="s">
        <v>122</v>
      </c>
      <c r="AX481" s="251"/>
      <c r="AY481" s="251" t="s">
        <v>122</v>
      </c>
      <c r="AZ481" s="251"/>
      <c r="BB481" s="251" t="s">
        <v>122</v>
      </c>
      <c r="BC481" s="251"/>
      <c r="BD481" s="251" t="s">
        <v>122</v>
      </c>
      <c r="BE481" s="251"/>
      <c r="BF481" s="251" t="s">
        <v>122</v>
      </c>
      <c r="BG481" s="251"/>
      <c r="BI481" s="30"/>
      <c r="BJ481" s="30"/>
      <c r="BK481" s="30"/>
      <c r="BL481" s="49"/>
      <c r="BM481" s="30"/>
    </row>
    <row r="482" spans="1:65" s="64" customFormat="1" ht="17.100000000000001" customHeight="1">
      <c r="A482" s="48"/>
      <c r="B482" s="48"/>
      <c r="C482" s="64" t="s">
        <v>122</v>
      </c>
      <c r="R482" s="251"/>
      <c r="S482" s="251"/>
      <c r="T482" s="251"/>
      <c r="U482" s="251"/>
      <c r="V482" s="251"/>
      <c r="W482" s="251" t="s">
        <v>122</v>
      </c>
      <c r="X482" s="251"/>
      <c r="Z482" s="251"/>
      <c r="AA482" s="251"/>
      <c r="AB482" s="251"/>
      <c r="AC482" s="251"/>
      <c r="AD482" s="251" t="s">
        <v>122</v>
      </c>
      <c r="AE482" s="251"/>
      <c r="AG482" s="251"/>
      <c r="AH482" s="251"/>
      <c r="AI482" s="251"/>
      <c r="AJ482" s="251"/>
      <c r="AK482" s="251" t="s">
        <v>122</v>
      </c>
      <c r="AL482" s="251"/>
      <c r="AN482" s="251"/>
      <c r="AO482" s="251"/>
      <c r="AP482" s="251"/>
      <c r="AQ482" s="251"/>
      <c r="AR482" s="251" t="s">
        <v>122</v>
      </c>
      <c r="AS482" s="251"/>
      <c r="AU482" s="251"/>
      <c r="AV482" s="251"/>
      <c r="AW482" s="251"/>
      <c r="AX482" s="251"/>
      <c r="AY482" s="251" t="s">
        <v>122</v>
      </c>
      <c r="AZ482" s="251"/>
      <c r="BB482" s="251"/>
      <c r="BC482" s="251"/>
      <c r="BD482" s="251"/>
      <c r="BE482" s="251"/>
      <c r="BF482" s="251" t="s">
        <v>122</v>
      </c>
      <c r="BG482" s="251"/>
      <c r="BI482" s="30"/>
      <c r="BJ482" s="30"/>
      <c r="BK482" s="30"/>
      <c r="BL482" s="49"/>
      <c r="BM482" s="30"/>
    </row>
    <row r="483" spans="1:65" s="64" customFormat="1" ht="17.100000000000001" customHeight="1">
      <c r="A483" s="48"/>
      <c r="B483" s="48"/>
      <c r="R483" s="251" t="s">
        <v>122</v>
      </c>
      <c r="S483" s="251" t="s">
        <v>122</v>
      </c>
      <c r="T483" s="251"/>
      <c r="U483" s="251" t="s">
        <v>122</v>
      </c>
      <c r="V483" s="251"/>
      <c r="W483" s="251" t="s">
        <v>122</v>
      </c>
      <c r="X483" s="251"/>
      <c r="Z483" s="251" t="s">
        <v>122</v>
      </c>
      <c r="AA483" s="251"/>
      <c r="AB483" s="251" t="s">
        <v>122</v>
      </c>
      <c r="AC483" s="251"/>
      <c r="AD483" s="251" t="s">
        <v>122</v>
      </c>
      <c r="AE483" s="251"/>
      <c r="AG483" s="251" t="s">
        <v>122</v>
      </c>
      <c r="AH483" s="251"/>
      <c r="AI483" s="251" t="s">
        <v>122</v>
      </c>
      <c r="AJ483" s="251"/>
      <c r="AK483" s="251" t="s">
        <v>122</v>
      </c>
      <c r="AL483" s="251"/>
      <c r="AN483" s="251" t="s">
        <v>122</v>
      </c>
      <c r="AO483" s="251"/>
      <c r="AP483" s="251" t="s">
        <v>122</v>
      </c>
      <c r="AQ483" s="251"/>
      <c r="AR483" s="251" t="s">
        <v>122</v>
      </c>
      <c r="AS483" s="251"/>
      <c r="AU483" s="251" t="s">
        <v>122</v>
      </c>
      <c r="AV483" s="251"/>
      <c r="AW483" s="251" t="s">
        <v>122</v>
      </c>
      <c r="AX483" s="251"/>
      <c r="AY483" s="251" t="s">
        <v>122</v>
      </c>
      <c r="AZ483" s="251"/>
      <c r="BB483" s="251" t="s">
        <v>122</v>
      </c>
      <c r="BC483" s="251"/>
      <c r="BD483" s="251" t="s">
        <v>122</v>
      </c>
      <c r="BE483" s="251"/>
      <c r="BF483" s="251" t="s">
        <v>122</v>
      </c>
      <c r="BG483" s="251"/>
      <c r="BI483" s="30"/>
      <c r="BJ483" s="30"/>
      <c r="BK483" s="30"/>
      <c r="BL483" s="49"/>
      <c r="BM483" s="30"/>
    </row>
  </sheetData>
  <mergeCells count="6744">
    <mergeCell ref="AW382:AX382"/>
    <mergeCell ref="AY382:AZ382"/>
    <mergeCell ref="AW384:AX384"/>
    <mergeCell ref="AY384:AZ384"/>
    <mergeCell ref="AW386:AX386"/>
    <mergeCell ref="AY386:AZ386"/>
    <mergeCell ref="AW390:AX390"/>
    <mergeCell ref="AY390:AZ390"/>
    <mergeCell ref="BB382:BC382"/>
    <mergeCell ref="BD382:BE382"/>
    <mergeCell ref="BF382:BG382"/>
    <mergeCell ref="BB384:BC384"/>
    <mergeCell ref="BD384:BE384"/>
    <mergeCell ref="BF384:BG384"/>
    <mergeCell ref="BB386:BC386"/>
    <mergeCell ref="BD386:BE386"/>
    <mergeCell ref="BF386:BG386"/>
    <mergeCell ref="BB388:BC388"/>
    <mergeCell ref="BD388:BE388"/>
    <mergeCell ref="BF388:BG388"/>
    <mergeCell ref="K472:M472"/>
    <mergeCell ref="E472:G472"/>
    <mergeCell ref="K470:M470"/>
    <mergeCell ref="K468:M468"/>
    <mergeCell ref="E468:G468"/>
    <mergeCell ref="P470:Q470"/>
    <mergeCell ref="P468:Q468"/>
    <mergeCell ref="P467:Q467"/>
    <mergeCell ref="P466:Q466"/>
    <mergeCell ref="P465:Q465"/>
    <mergeCell ref="P464:Q464"/>
    <mergeCell ref="K465:M465"/>
    <mergeCell ref="K467:M467"/>
    <mergeCell ref="K466:M466"/>
    <mergeCell ref="K464:M464"/>
    <mergeCell ref="C471:R471"/>
    <mergeCell ref="C463:G463"/>
    <mergeCell ref="E470:G470"/>
    <mergeCell ref="E467:G467"/>
    <mergeCell ref="E466:G466"/>
    <mergeCell ref="E465:G465"/>
    <mergeCell ref="E464:G464"/>
    <mergeCell ref="AI388:AJ388"/>
    <mergeCell ref="AK388:AL388"/>
    <mergeCell ref="AG390:AH390"/>
    <mergeCell ref="AI390:AJ390"/>
    <mergeCell ref="AK390:AL390"/>
    <mergeCell ref="AN382:AO382"/>
    <mergeCell ref="AP382:AQ382"/>
    <mergeCell ref="AR382:AS382"/>
    <mergeCell ref="AN384:AO384"/>
    <mergeCell ref="AP384:AQ384"/>
    <mergeCell ref="AR384:AS384"/>
    <mergeCell ref="AN388:AO388"/>
    <mergeCell ref="AP388:AQ388"/>
    <mergeCell ref="AR388:AS388"/>
    <mergeCell ref="AN390:AO390"/>
    <mergeCell ref="AP390:AQ390"/>
    <mergeCell ref="AR390:AS390"/>
    <mergeCell ref="C462:R462"/>
    <mergeCell ref="S382:T382"/>
    <mergeCell ref="S384:T384"/>
    <mergeCell ref="S386:T386"/>
    <mergeCell ref="S388:T388"/>
    <mergeCell ref="S390:T390"/>
    <mergeCell ref="U382:V382"/>
    <mergeCell ref="U384:V384"/>
    <mergeCell ref="U386:V386"/>
    <mergeCell ref="U388:V388"/>
    <mergeCell ref="U390:V390"/>
    <mergeCell ref="W382:X382"/>
    <mergeCell ref="W384:X384"/>
    <mergeCell ref="W386:X386"/>
    <mergeCell ref="W388:X388"/>
    <mergeCell ref="W390:X390"/>
    <mergeCell ref="Z384:AA384"/>
    <mergeCell ref="AB384:AC384"/>
    <mergeCell ref="Z386:AA386"/>
    <mergeCell ref="AB386:AC386"/>
    <mergeCell ref="Z388:AA388"/>
    <mergeCell ref="AB388:AC388"/>
    <mergeCell ref="Z390:AA390"/>
    <mergeCell ref="AB390:AC390"/>
    <mergeCell ref="AU449:AV449"/>
    <mergeCell ref="BF448:BG448"/>
    <mergeCell ref="D1:R1"/>
    <mergeCell ref="AN451:AO451"/>
    <mergeCell ref="AP451:AQ451"/>
    <mergeCell ref="AR451:AS451"/>
    <mergeCell ref="AU451:AV451"/>
    <mergeCell ref="AW451:AX451"/>
    <mergeCell ref="AY451:AZ451"/>
    <mergeCell ref="BB451:BC451"/>
    <mergeCell ref="BD451:BE451"/>
    <mergeCell ref="BF451:BG451"/>
    <mergeCell ref="C453:R453"/>
    <mergeCell ref="C451:R451"/>
    <mergeCell ref="S451:T451"/>
    <mergeCell ref="U451:V451"/>
    <mergeCell ref="W451:X451"/>
    <mergeCell ref="Z451:AA451"/>
    <mergeCell ref="AB451:AC451"/>
    <mergeCell ref="AD451:AE451"/>
    <mergeCell ref="AG451:AH451"/>
    <mergeCell ref="AI451:AJ451"/>
    <mergeCell ref="AK451:AL451"/>
    <mergeCell ref="C450:R450"/>
    <mergeCell ref="S450:T450"/>
    <mergeCell ref="U450:V450"/>
    <mergeCell ref="W450:X450"/>
    <mergeCell ref="Z450:AA450"/>
    <mergeCell ref="AB450:AC450"/>
    <mergeCell ref="AD450:AE450"/>
    <mergeCell ref="AG450:AH450"/>
    <mergeCell ref="AI450:AJ450"/>
    <mergeCell ref="AK450:AL450"/>
    <mergeCell ref="C449:R449"/>
    <mergeCell ref="S449:T449"/>
    <mergeCell ref="U449:V449"/>
    <mergeCell ref="W449:X449"/>
    <mergeCell ref="Z449:AA449"/>
    <mergeCell ref="AB449:AC449"/>
    <mergeCell ref="AD449:AE449"/>
    <mergeCell ref="AG449:AH449"/>
    <mergeCell ref="AI449:AJ449"/>
    <mergeCell ref="AK449:AL449"/>
    <mergeCell ref="C447:R447"/>
    <mergeCell ref="S447:T447"/>
    <mergeCell ref="U447:V447"/>
    <mergeCell ref="W447:X447"/>
    <mergeCell ref="Z447:AA447"/>
    <mergeCell ref="AB447:AC447"/>
    <mergeCell ref="AD447:AE447"/>
    <mergeCell ref="AG447:AH447"/>
    <mergeCell ref="AI447:AJ447"/>
    <mergeCell ref="AK447:AL447"/>
    <mergeCell ref="C448:R448"/>
    <mergeCell ref="S448:T448"/>
    <mergeCell ref="U448:V448"/>
    <mergeCell ref="W448:X448"/>
    <mergeCell ref="Z448:AA448"/>
    <mergeCell ref="AB448:AC448"/>
    <mergeCell ref="AD448:AE448"/>
    <mergeCell ref="AG448:AH448"/>
    <mergeCell ref="AI448:AJ448"/>
    <mergeCell ref="AK448:AL448"/>
    <mergeCell ref="AP448:AQ448"/>
    <mergeCell ref="AR448:AS448"/>
    <mergeCell ref="C446:R446"/>
    <mergeCell ref="O338:O341"/>
    <mergeCell ref="O342:O345"/>
    <mergeCell ref="O346:O349"/>
    <mergeCell ref="O350:O353"/>
    <mergeCell ref="AG338:AH338"/>
    <mergeCell ref="AI338:AJ338"/>
    <mergeCell ref="AK338:AL338"/>
    <mergeCell ref="AD338:AE338"/>
    <mergeCell ref="S340:T340"/>
    <mergeCell ref="U340:V340"/>
    <mergeCell ref="W340:X340"/>
    <mergeCell ref="AG340:AH340"/>
    <mergeCell ref="AI340:AJ340"/>
    <mergeCell ref="AK340:AL340"/>
    <mergeCell ref="AD340:AE340"/>
    <mergeCell ref="U341:V341"/>
    <mergeCell ref="Z342:AA342"/>
    <mergeCell ref="AB342:AC342"/>
    <mergeCell ref="S342:T342"/>
    <mergeCell ref="U342:V342"/>
    <mergeCell ref="W342:X342"/>
    <mergeCell ref="AG344:AH344"/>
    <mergeCell ref="AI344:AJ344"/>
    <mergeCell ref="AK344:AL344"/>
    <mergeCell ref="AD344:AE344"/>
    <mergeCell ref="Z343:AA343"/>
    <mergeCell ref="AB343:AC343"/>
    <mergeCell ref="S343:T343"/>
    <mergeCell ref="S341:T341"/>
    <mergeCell ref="O234:O237"/>
    <mergeCell ref="O238:O241"/>
    <mergeCell ref="O242:O245"/>
    <mergeCell ref="O215:O218"/>
    <mergeCell ref="O219:O222"/>
    <mergeCell ref="O223:O226"/>
    <mergeCell ref="O227:O230"/>
    <mergeCell ref="O334:O337"/>
    <mergeCell ref="O261:O264"/>
    <mergeCell ref="O265:O268"/>
    <mergeCell ref="O269:O272"/>
    <mergeCell ref="O273:O276"/>
    <mergeCell ref="O277:O280"/>
    <mergeCell ref="O311:O314"/>
    <mergeCell ref="O315:O318"/>
    <mergeCell ref="O319:O322"/>
    <mergeCell ref="O323:O326"/>
    <mergeCell ref="O327:O330"/>
    <mergeCell ref="O246:O249"/>
    <mergeCell ref="O250:O253"/>
    <mergeCell ref="O254:O257"/>
    <mergeCell ref="O284:O287"/>
    <mergeCell ref="O288:O291"/>
    <mergeCell ref="O292:O295"/>
    <mergeCell ref="O296:O299"/>
    <mergeCell ref="O300:O303"/>
    <mergeCell ref="O304:O307"/>
    <mergeCell ref="O231:R231"/>
    <mergeCell ref="O308:R308"/>
    <mergeCell ref="O281:R281"/>
    <mergeCell ref="O258:R258"/>
    <mergeCell ref="D327:D330"/>
    <mergeCell ref="D334:D337"/>
    <mergeCell ref="D338:D341"/>
    <mergeCell ref="D342:D345"/>
    <mergeCell ref="D346:D349"/>
    <mergeCell ref="D350:D353"/>
    <mergeCell ref="D284:D287"/>
    <mergeCell ref="D288:D291"/>
    <mergeCell ref="D292:D295"/>
    <mergeCell ref="D296:D299"/>
    <mergeCell ref="D300:D303"/>
    <mergeCell ref="D135:D138"/>
    <mergeCell ref="D142:D145"/>
    <mergeCell ref="D146:D149"/>
    <mergeCell ref="D150:D153"/>
    <mergeCell ref="D154:D157"/>
    <mergeCell ref="D158:D161"/>
    <mergeCell ref="D165:D168"/>
    <mergeCell ref="D169:D172"/>
    <mergeCell ref="D173:D176"/>
    <mergeCell ref="D177:D180"/>
    <mergeCell ref="D181:D184"/>
    <mergeCell ref="D188:D191"/>
    <mergeCell ref="D192:D195"/>
    <mergeCell ref="D196:D199"/>
    <mergeCell ref="D200:D203"/>
    <mergeCell ref="D204:D207"/>
    <mergeCell ref="D227:D230"/>
    <mergeCell ref="D234:D237"/>
    <mergeCell ref="D238:D241"/>
    <mergeCell ref="D242:D245"/>
    <mergeCell ref="D246:D249"/>
    <mergeCell ref="D250:D253"/>
    <mergeCell ref="D254:D257"/>
    <mergeCell ref="D261:D264"/>
    <mergeCell ref="D265:D268"/>
    <mergeCell ref="D269:D272"/>
    <mergeCell ref="D273:D276"/>
    <mergeCell ref="D277:D280"/>
    <mergeCell ref="C372:D372"/>
    <mergeCell ref="E372:R372"/>
    <mergeCell ref="C379:R379"/>
    <mergeCell ref="C455:R455"/>
    <mergeCell ref="O88:O91"/>
    <mergeCell ref="O92:O95"/>
    <mergeCell ref="O96:O99"/>
    <mergeCell ref="O100:O103"/>
    <mergeCell ref="O104:O107"/>
    <mergeCell ref="O108:O111"/>
    <mergeCell ref="O142:O145"/>
    <mergeCell ref="O146:O149"/>
    <mergeCell ref="O150:O153"/>
    <mergeCell ref="O154:O157"/>
    <mergeCell ref="O158:O161"/>
    <mergeCell ref="D304:D307"/>
    <mergeCell ref="D311:D314"/>
    <mergeCell ref="D315:D318"/>
    <mergeCell ref="D319:D322"/>
    <mergeCell ref="D323:D326"/>
    <mergeCell ref="E186:N186"/>
    <mergeCell ref="E232:N232"/>
    <mergeCell ref="E282:N282"/>
    <mergeCell ref="C309:D309"/>
    <mergeCell ref="E309:N309"/>
    <mergeCell ref="E48:O48"/>
    <mergeCell ref="E49:O49"/>
    <mergeCell ref="E50:O50"/>
    <mergeCell ref="E45:O45"/>
    <mergeCell ref="E46:O46"/>
    <mergeCell ref="E47:O47"/>
    <mergeCell ref="E8:I8"/>
    <mergeCell ref="AD37:AE37"/>
    <mergeCell ref="Z37:AA37"/>
    <mergeCell ref="AB37:AC37"/>
    <mergeCell ref="S37:T37"/>
    <mergeCell ref="U37:V37"/>
    <mergeCell ref="W37:X37"/>
    <mergeCell ref="D211:D214"/>
    <mergeCell ref="D215:D218"/>
    <mergeCell ref="D219:D222"/>
    <mergeCell ref="D223:D226"/>
    <mergeCell ref="O211:O214"/>
    <mergeCell ref="O188:O191"/>
    <mergeCell ref="O192:O195"/>
    <mergeCell ref="O196:O199"/>
    <mergeCell ref="O200:O203"/>
    <mergeCell ref="O204:O207"/>
    <mergeCell ref="O135:O138"/>
    <mergeCell ref="O165:O168"/>
    <mergeCell ref="O169:O172"/>
    <mergeCell ref="O173:O176"/>
    <mergeCell ref="O177:O180"/>
    <mergeCell ref="O181:O184"/>
    <mergeCell ref="Y9:Y10"/>
    <mergeCell ref="Z9:AA9"/>
    <mergeCell ref="AB9:AC9"/>
    <mergeCell ref="AD9:AE9"/>
    <mergeCell ref="Z10:AA10"/>
    <mergeCell ref="AB10:AC10"/>
    <mergeCell ref="AD10:AE10"/>
    <mergeCell ref="E9:I9"/>
    <mergeCell ref="S9:T9"/>
    <mergeCell ref="U9:V9"/>
    <mergeCell ref="W9:X9"/>
    <mergeCell ref="E40:O40"/>
    <mergeCell ref="E41:O41"/>
    <mergeCell ref="E42:O42"/>
    <mergeCell ref="E43:O43"/>
    <mergeCell ref="E38:O38"/>
    <mergeCell ref="E39:O39"/>
    <mergeCell ref="D69:D72"/>
    <mergeCell ref="D73:D76"/>
    <mergeCell ref="D77:D80"/>
    <mergeCell ref="E15:O15"/>
    <mergeCell ref="E16:O16"/>
    <mergeCell ref="E17:O17"/>
    <mergeCell ref="E26:O26"/>
    <mergeCell ref="E27:O27"/>
    <mergeCell ref="E19:R19"/>
    <mergeCell ref="E20:O20"/>
    <mergeCell ref="E21:O21"/>
    <mergeCell ref="E22:O22"/>
    <mergeCell ref="E31:O31"/>
    <mergeCell ref="E32:O32"/>
    <mergeCell ref="E33:O33"/>
    <mergeCell ref="D58:P58"/>
    <mergeCell ref="U44:V44"/>
    <mergeCell ref="W44:X44"/>
    <mergeCell ref="D81:D84"/>
    <mergeCell ref="D88:D91"/>
    <mergeCell ref="D92:D95"/>
    <mergeCell ref="D96:D99"/>
    <mergeCell ref="D100:D103"/>
    <mergeCell ref="D104:D107"/>
    <mergeCell ref="D108:D111"/>
    <mergeCell ref="D115:D118"/>
    <mergeCell ref="D119:D122"/>
    <mergeCell ref="D123:D126"/>
    <mergeCell ref="D127:D130"/>
    <mergeCell ref="D131:D134"/>
    <mergeCell ref="O65:O68"/>
    <mergeCell ref="O69:O72"/>
    <mergeCell ref="O73:O76"/>
    <mergeCell ref="O77:O80"/>
    <mergeCell ref="O81:O84"/>
    <mergeCell ref="O115:O118"/>
    <mergeCell ref="O119:O122"/>
    <mergeCell ref="O123:O126"/>
    <mergeCell ref="O127:O130"/>
    <mergeCell ref="O131:O134"/>
    <mergeCell ref="O112:R112"/>
    <mergeCell ref="E2:P2"/>
    <mergeCell ref="E3:P3"/>
    <mergeCell ref="E4:P4"/>
    <mergeCell ref="E5:P5"/>
    <mergeCell ref="AU6:AV6"/>
    <mergeCell ref="AW6:AX6"/>
    <mergeCell ref="AY6:AZ6"/>
    <mergeCell ref="AR6:AS6"/>
    <mergeCell ref="AN6:AO6"/>
    <mergeCell ref="AP6:AQ6"/>
    <mergeCell ref="S6:T6"/>
    <mergeCell ref="U6:V6"/>
    <mergeCell ref="W6:X6"/>
    <mergeCell ref="AK6:AL6"/>
    <mergeCell ref="AG6:AH6"/>
    <mergeCell ref="AI6:AJ6"/>
    <mergeCell ref="Z6:AA6"/>
    <mergeCell ref="AB6:AC6"/>
    <mergeCell ref="AD6:AE6"/>
    <mergeCell ref="AM2:AM3"/>
    <mergeCell ref="AF2:AF3"/>
    <mergeCell ref="Y2:Y3"/>
    <mergeCell ref="AT2:AT3"/>
    <mergeCell ref="AB7:AC7"/>
    <mergeCell ref="AD7:AE7"/>
    <mergeCell ref="Z7:AA7"/>
    <mergeCell ref="S7:T7"/>
    <mergeCell ref="U7:V7"/>
    <mergeCell ref="W7:X7"/>
    <mergeCell ref="BB7:BC7"/>
    <mergeCell ref="AU7:AV7"/>
    <mergeCell ref="AW7:AX7"/>
    <mergeCell ref="AY7:AZ7"/>
    <mergeCell ref="AN7:AO7"/>
    <mergeCell ref="AP7:AQ7"/>
    <mergeCell ref="AR7:AS7"/>
    <mergeCell ref="BD7:BE7"/>
    <mergeCell ref="BF7:BG7"/>
    <mergeCell ref="Q2:R2"/>
    <mergeCell ref="Q3:R3"/>
    <mergeCell ref="Q4:R4"/>
    <mergeCell ref="Q5:R5"/>
    <mergeCell ref="BA9:BA10"/>
    <mergeCell ref="BB9:BC9"/>
    <mergeCell ref="BD9:BE9"/>
    <mergeCell ref="BF9:BG9"/>
    <mergeCell ref="AY9:AZ9"/>
    <mergeCell ref="AT9:AT10"/>
    <mergeCell ref="AU9:AV9"/>
    <mergeCell ref="AW9:AX9"/>
    <mergeCell ref="AU10:AV10"/>
    <mergeCell ref="AP9:AQ9"/>
    <mergeCell ref="AR9:AS9"/>
    <mergeCell ref="AN9:AO9"/>
    <mergeCell ref="BB6:BC6"/>
    <mergeCell ref="BD6:BE6"/>
    <mergeCell ref="BF6:BG6"/>
    <mergeCell ref="AG7:AH7"/>
    <mergeCell ref="AI7:AJ7"/>
    <mergeCell ref="AK7:AL7"/>
    <mergeCell ref="BL9:BL10"/>
    <mergeCell ref="E10:I10"/>
    <mergeCell ref="S10:T10"/>
    <mergeCell ref="U10:V10"/>
    <mergeCell ref="W10:X10"/>
    <mergeCell ref="BI9:BI10"/>
    <mergeCell ref="BJ9:BJ10"/>
    <mergeCell ref="BK9:BK10"/>
    <mergeCell ref="BH9:BH10"/>
    <mergeCell ref="AG18:AH18"/>
    <mergeCell ref="AI18:AJ18"/>
    <mergeCell ref="AK18:AL18"/>
    <mergeCell ref="E11:O11"/>
    <mergeCell ref="E12:O12"/>
    <mergeCell ref="E13:O13"/>
    <mergeCell ref="E14:O14"/>
    <mergeCell ref="BB10:BC10"/>
    <mergeCell ref="BD10:BE10"/>
    <mergeCell ref="BF10:BG10"/>
    <mergeCell ref="AW10:AX10"/>
    <mergeCell ref="AY10:AZ10"/>
    <mergeCell ref="AP10:AQ10"/>
    <mergeCell ref="AR10:AS10"/>
    <mergeCell ref="AN10:AO10"/>
    <mergeCell ref="AM9:AM10"/>
    <mergeCell ref="AF9:AF10"/>
    <mergeCell ref="AG9:AH9"/>
    <mergeCell ref="AI9:AJ9"/>
    <mergeCell ref="AK9:AL9"/>
    <mergeCell ref="AG10:AH10"/>
    <mergeCell ref="AI10:AJ10"/>
    <mergeCell ref="AK10:AL10"/>
    <mergeCell ref="AN36:AO36"/>
    <mergeCell ref="AP36:AQ36"/>
    <mergeCell ref="AR36:AS36"/>
    <mergeCell ref="AG36:AH36"/>
    <mergeCell ref="AI36:AJ36"/>
    <mergeCell ref="AK36:AL36"/>
    <mergeCell ref="AU18:AV18"/>
    <mergeCell ref="AW18:AX18"/>
    <mergeCell ref="AN18:AO18"/>
    <mergeCell ref="AP18:AQ18"/>
    <mergeCell ref="AR18:AS18"/>
    <mergeCell ref="E18:N18"/>
    <mergeCell ref="O18:R18"/>
    <mergeCell ref="S18:T18"/>
    <mergeCell ref="U18:V18"/>
    <mergeCell ref="Z18:AA18"/>
    <mergeCell ref="AB18:AC18"/>
    <mergeCell ref="AD18:AE18"/>
    <mergeCell ref="W18:X18"/>
    <mergeCell ref="BF36:BG36"/>
    <mergeCell ref="BB36:BC36"/>
    <mergeCell ref="BD36:BE36"/>
    <mergeCell ref="AU36:AV36"/>
    <mergeCell ref="AW36:AX36"/>
    <mergeCell ref="AY36:AZ36"/>
    <mergeCell ref="AN37:AO37"/>
    <mergeCell ref="AP37:AQ37"/>
    <mergeCell ref="AR37:AS37"/>
    <mergeCell ref="AG37:AH37"/>
    <mergeCell ref="AI37:AJ37"/>
    <mergeCell ref="AK37:AL37"/>
    <mergeCell ref="BB18:BC18"/>
    <mergeCell ref="BD18:BE18"/>
    <mergeCell ref="BF18:BG18"/>
    <mergeCell ref="AY18:AZ18"/>
    <mergeCell ref="E23:O23"/>
    <mergeCell ref="E24:O24"/>
    <mergeCell ref="E25:O25"/>
    <mergeCell ref="AD36:AE36"/>
    <mergeCell ref="Z36:AA36"/>
    <mergeCell ref="AB36:AC36"/>
    <mergeCell ref="S36:T36"/>
    <mergeCell ref="U36:V36"/>
    <mergeCell ref="W36:X36"/>
    <mergeCell ref="E36:N36"/>
    <mergeCell ref="O36:R36"/>
    <mergeCell ref="E34:O34"/>
    <mergeCell ref="E35:O35"/>
    <mergeCell ref="E28:O28"/>
    <mergeCell ref="E29:O29"/>
    <mergeCell ref="E30:O30"/>
    <mergeCell ref="AU60:AV60"/>
    <mergeCell ref="AW60:AX60"/>
    <mergeCell ref="AY60:AZ60"/>
    <mergeCell ref="AP60:AQ60"/>
    <mergeCell ref="AR60:AS60"/>
    <mergeCell ref="AN60:AO60"/>
    <mergeCell ref="BF37:BG37"/>
    <mergeCell ref="BB37:BC37"/>
    <mergeCell ref="BD37:BE37"/>
    <mergeCell ref="AU37:AV37"/>
    <mergeCell ref="AW37:AX37"/>
    <mergeCell ref="AY37:AZ37"/>
    <mergeCell ref="AG44:AH44"/>
    <mergeCell ref="AI44:AJ44"/>
    <mergeCell ref="AK44:AL44"/>
    <mergeCell ref="Z44:AA44"/>
    <mergeCell ref="AB44:AC44"/>
    <mergeCell ref="AD44:AE44"/>
    <mergeCell ref="BD44:BE44"/>
    <mergeCell ref="BF44:BG44"/>
    <mergeCell ref="AW44:AX44"/>
    <mergeCell ref="AY44:AZ44"/>
    <mergeCell ref="AU44:AV44"/>
    <mergeCell ref="AN44:AO44"/>
    <mergeCell ref="AP44:AQ44"/>
    <mergeCell ref="AR44:AS44"/>
    <mergeCell ref="E44:N44"/>
    <mergeCell ref="O44:R44"/>
    <mergeCell ref="S44:T44"/>
    <mergeCell ref="BB60:BC60"/>
    <mergeCell ref="BD60:BE60"/>
    <mergeCell ref="BF60:BG60"/>
    <mergeCell ref="AU61:AV61"/>
    <mergeCell ref="AW61:AX61"/>
    <mergeCell ref="AY61:AZ61"/>
    <mergeCell ref="AP61:AQ61"/>
    <mergeCell ref="AR61:AS61"/>
    <mergeCell ref="AN61:AO61"/>
    <mergeCell ref="BB61:BC61"/>
    <mergeCell ref="BD61:BE61"/>
    <mergeCell ref="BF61:BG61"/>
    <mergeCell ref="BB44:BC44"/>
    <mergeCell ref="E53:O53"/>
    <mergeCell ref="E54:O54"/>
    <mergeCell ref="E55:O55"/>
    <mergeCell ref="E56:O56"/>
    <mergeCell ref="E57:O57"/>
    <mergeCell ref="E51:O51"/>
    <mergeCell ref="E52:O52"/>
    <mergeCell ref="AI60:AJ60"/>
    <mergeCell ref="AK60:AL60"/>
    <mergeCell ref="AG60:AH60"/>
    <mergeCell ref="Z60:AA60"/>
    <mergeCell ref="AB60:AC60"/>
    <mergeCell ref="AD60:AE60"/>
    <mergeCell ref="D59:P59"/>
    <mergeCell ref="E60:N60"/>
    <mergeCell ref="O60:R60"/>
    <mergeCell ref="S60:T60"/>
    <mergeCell ref="U60:V60"/>
    <mergeCell ref="W60:X60"/>
    <mergeCell ref="C63:D63"/>
    <mergeCell ref="E63:N63"/>
    <mergeCell ref="S65:T65"/>
    <mergeCell ref="U65:V65"/>
    <mergeCell ref="W65:X65"/>
    <mergeCell ref="BB62:BC62"/>
    <mergeCell ref="BD62:BE62"/>
    <mergeCell ref="BF62:BG62"/>
    <mergeCell ref="AU65:AV65"/>
    <mergeCell ref="AN65:AO65"/>
    <mergeCell ref="AP65:AQ65"/>
    <mergeCell ref="AR65:AS65"/>
    <mergeCell ref="AI62:AJ62"/>
    <mergeCell ref="AK62:AL62"/>
    <mergeCell ref="AI61:AJ61"/>
    <mergeCell ref="AK61:AL61"/>
    <mergeCell ref="AG61:AH61"/>
    <mergeCell ref="Z61:AA61"/>
    <mergeCell ref="AB61:AC61"/>
    <mergeCell ref="AD61:AE61"/>
    <mergeCell ref="S61:T61"/>
    <mergeCell ref="U61:V61"/>
    <mergeCell ref="W61:X61"/>
    <mergeCell ref="D65:D68"/>
    <mergeCell ref="BB65:BC65"/>
    <mergeCell ref="BD65:BE65"/>
    <mergeCell ref="BF65:BG65"/>
    <mergeCell ref="AW65:AX65"/>
    <mergeCell ref="AY65:AZ65"/>
    <mergeCell ref="AP66:AQ66"/>
    <mergeCell ref="AR66:AS66"/>
    <mergeCell ref="AG65:AH65"/>
    <mergeCell ref="AI65:AJ65"/>
    <mergeCell ref="AK65:AL65"/>
    <mergeCell ref="Z65:AA65"/>
    <mergeCell ref="AB65:AC65"/>
    <mergeCell ref="AD65:AE65"/>
    <mergeCell ref="AG67:AH67"/>
    <mergeCell ref="AI67:AJ67"/>
    <mergeCell ref="AK67:AL67"/>
    <mergeCell ref="AG66:AH66"/>
    <mergeCell ref="AI66:AJ66"/>
    <mergeCell ref="AK66:AL66"/>
    <mergeCell ref="Z66:AA66"/>
    <mergeCell ref="AB66:AC66"/>
    <mergeCell ref="AD66:AE66"/>
    <mergeCell ref="S66:T66"/>
    <mergeCell ref="U66:V66"/>
    <mergeCell ref="W66:X66"/>
    <mergeCell ref="AG62:AH62"/>
    <mergeCell ref="Z62:AA62"/>
    <mergeCell ref="AB62:AC62"/>
    <mergeCell ref="AD62:AE62"/>
    <mergeCell ref="S62:T62"/>
    <mergeCell ref="U62:V62"/>
    <mergeCell ref="W62:X62"/>
    <mergeCell ref="BB66:BC66"/>
    <mergeCell ref="BD66:BE66"/>
    <mergeCell ref="BF66:BG66"/>
    <mergeCell ref="AW66:AX66"/>
    <mergeCell ref="AY66:AZ66"/>
    <mergeCell ref="AU67:AV67"/>
    <mergeCell ref="AN67:AO67"/>
    <mergeCell ref="AP67:AQ67"/>
    <mergeCell ref="AR67:AS67"/>
    <mergeCell ref="BB67:BC67"/>
    <mergeCell ref="BD67:BE67"/>
    <mergeCell ref="BF67:BG67"/>
    <mergeCell ref="AW67:AX67"/>
    <mergeCell ref="AU62:AV62"/>
    <mergeCell ref="AW62:AX62"/>
    <mergeCell ref="AY62:AZ62"/>
    <mergeCell ref="AP62:AQ62"/>
    <mergeCell ref="AR62:AS62"/>
    <mergeCell ref="AN62:AO62"/>
    <mergeCell ref="AY67:AZ67"/>
    <mergeCell ref="AU66:AV66"/>
    <mergeCell ref="AN66:AO66"/>
    <mergeCell ref="S69:T69"/>
    <mergeCell ref="U69:V69"/>
    <mergeCell ref="W69:X69"/>
    <mergeCell ref="AG68:AH68"/>
    <mergeCell ref="AI68:AJ68"/>
    <mergeCell ref="AK68:AL68"/>
    <mergeCell ref="Z68:AA68"/>
    <mergeCell ref="AB68:AC68"/>
    <mergeCell ref="AD68:AE68"/>
    <mergeCell ref="S68:T68"/>
    <mergeCell ref="U68:V68"/>
    <mergeCell ref="W68:X68"/>
    <mergeCell ref="Z67:AA67"/>
    <mergeCell ref="AB67:AC67"/>
    <mergeCell ref="AD67:AE67"/>
    <mergeCell ref="S67:T67"/>
    <mergeCell ref="U67:V67"/>
    <mergeCell ref="W67:X67"/>
    <mergeCell ref="AG69:AH69"/>
    <mergeCell ref="AI69:AJ69"/>
    <mergeCell ref="AK69:AL69"/>
    <mergeCell ref="Z69:AA69"/>
    <mergeCell ref="AB69:AC69"/>
    <mergeCell ref="AD69:AE69"/>
    <mergeCell ref="AW70:AX70"/>
    <mergeCell ref="AY70:AZ70"/>
    <mergeCell ref="AU71:AV71"/>
    <mergeCell ref="BB72:BC72"/>
    <mergeCell ref="AN71:AO71"/>
    <mergeCell ref="AP71:AQ71"/>
    <mergeCell ref="AR71:AS71"/>
    <mergeCell ref="AG70:AH70"/>
    <mergeCell ref="AI70:AJ70"/>
    <mergeCell ref="AK70:AL70"/>
    <mergeCell ref="Z70:AA70"/>
    <mergeCell ref="AB70:AC70"/>
    <mergeCell ref="BB68:BC68"/>
    <mergeCell ref="BD68:BE68"/>
    <mergeCell ref="BF68:BG68"/>
    <mergeCell ref="AW68:AX68"/>
    <mergeCell ref="AY68:AZ68"/>
    <mergeCell ref="AU69:AV69"/>
    <mergeCell ref="AN69:AO69"/>
    <mergeCell ref="AP69:AQ69"/>
    <mergeCell ref="AR69:AS69"/>
    <mergeCell ref="BB69:BC69"/>
    <mergeCell ref="BD69:BE69"/>
    <mergeCell ref="BF69:BG69"/>
    <mergeCell ref="AW69:AX69"/>
    <mergeCell ref="AY69:AZ69"/>
    <mergeCell ref="AD70:AE70"/>
    <mergeCell ref="AU68:AV68"/>
    <mergeCell ref="AN68:AO68"/>
    <mergeCell ref="AP68:AQ68"/>
    <mergeCell ref="AR68:AS68"/>
    <mergeCell ref="BD73:BE73"/>
    <mergeCell ref="BF73:BG73"/>
    <mergeCell ref="AW73:AX73"/>
    <mergeCell ref="AY73:AZ73"/>
    <mergeCell ref="S70:T70"/>
    <mergeCell ref="U70:V70"/>
    <mergeCell ref="W70:X70"/>
    <mergeCell ref="BB71:BC71"/>
    <mergeCell ref="BD71:BE71"/>
    <mergeCell ref="BF71:BG71"/>
    <mergeCell ref="AW71:AX71"/>
    <mergeCell ref="AY71:AZ71"/>
    <mergeCell ref="AU72:AV72"/>
    <mergeCell ref="AN72:AO72"/>
    <mergeCell ref="AP72:AQ72"/>
    <mergeCell ref="AR72:AS72"/>
    <mergeCell ref="AG71:AH71"/>
    <mergeCell ref="AI71:AJ71"/>
    <mergeCell ref="AK71:AL71"/>
    <mergeCell ref="Z71:AA71"/>
    <mergeCell ref="AB71:AC71"/>
    <mergeCell ref="AD71:AE71"/>
    <mergeCell ref="AU70:AV70"/>
    <mergeCell ref="AN70:AO70"/>
    <mergeCell ref="AP70:AQ70"/>
    <mergeCell ref="AR70:AS70"/>
    <mergeCell ref="S71:T71"/>
    <mergeCell ref="U71:V71"/>
    <mergeCell ref="W71:X71"/>
    <mergeCell ref="BB70:BC70"/>
    <mergeCell ref="BD70:BE70"/>
    <mergeCell ref="BF70:BG70"/>
    <mergeCell ref="AG73:AH73"/>
    <mergeCell ref="AI73:AJ73"/>
    <mergeCell ref="AK73:AL73"/>
    <mergeCell ref="Z73:AA73"/>
    <mergeCell ref="AB73:AC73"/>
    <mergeCell ref="AD73:AE73"/>
    <mergeCell ref="S73:T73"/>
    <mergeCell ref="U73:V73"/>
    <mergeCell ref="W73:X73"/>
    <mergeCell ref="BB74:BC74"/>
    <mergeCell ref="BD74:BE74"/>
    <mergeCell ref="BF74:BG74"/>
    <mergeCell ref="AW74:AX74"/>
    <mergeCell ref="AY74:AZ74"/>
    <mergeCell ref="BD72:BE72"/>
    <mergeCell ref="BF72:BG72"/>
    <mergeCell ref="AW72:AX72"/>
    <mergeCell ref="AY72:AZ72"/>
    <mergeCell ref="AU73:AV73"/>
    <mergeCell ref="AN73:AO73"/>
    <mergeCell ref="AP73:AQ73"/>
    <mergeCell ref="AR73:AS73"/>
    <mergeCell ref="AG72:AH72"/>
    <mergeCell ref="AI72:AJ72"/>
    <mergeCell ref="AK72:AL72"/>
    <mergeCell ref="Z72:AA72"/>
    <mergeCell ref="AB72:AC72"/>
    <mergeCell ref="AD72:AE72"/>
    <mergeCell ref="S72:T72"/>
    <mergeCell ref="U72:V72"/>
    <mergeCell ref="W72:X72"/>
    <mergeCell ref="BB73:BC73"/>
    <mergeCell ref="AG74:AH74"/>
    <mergeCell ref="AI74:AJ74"/>
    <mergeCell ref="AK74:AL74"/>
    <mergeCell ref="Z74:AA74"/>
    <mergeCell ref="AB74:AC74"/>
    <mergeCell ref="AD74:AE74"/>
    <mergeCell ref="S74:T74"/>
    <mergeCell ref="U74:V74"/>
    <mergeCell ref="W74:X74"/>
    <mergeCell ref="BB75:BC75"/>
    <mergeCell ref="BD75:BE75"/>
    <mergeCell ref="BF75:BG75"/>
    <mergeCell ref="AW75:AX75"/>
    <mergeCell ref="AY75:AZ75"/>
    <mergeCell ref="AU74:AV74"/>
    <mergeCell ref="AN74:AO74"/>
    <mergeCell ref="AP74:AQ74"/>
    <mergeCell ref="AR74:AS74"/>
    <mergeCell ref="AG75:AH75"/>
    <mergeCell ref="AI75:AJ75"/>
    <mergeCell ref="AK75:AL75"/>
    <mergeCell ref="Z75:AA75"/>
    <mergeCell ref="AB75:AC75"/>
    <mergeCell ref="AD75:AE75"/>
    <mergeCell ref="S75:T75"/>
    <mergeCell ref="U75:V75"/>
    <mergeCell ref="W75:X75"/>
    <mergeCell ref="AU75:AV75"/>
    <mergeCell ref="AN75:AO75"/>
    <mergeCell ref="AP75:AQ75"/>
    <mergeCell ref="AR75:AS75"/>
    <mergeCell ref="AU76:AV76"/>
    <mergeCell ref="AN76:AO76"/>
    <mergeCell ref="AP76:AQ76"/>
    <mergeCell ref="AR76:AS76"/>
    <mergeCell ref="AG77:AH77"/>
    <mergeCell ref="AI77:AJ77"/>
    <mergeCell ref="AK77:AL77"/>
    <mergeCell ref="Z77:AA77"/>
    <mergeCell ref="AB77:AC77"/>
    <mergeCell ref="AD77:AE77"/>
    <mergeCell ref="S77:T77"/>
    <mergeCell ref="U77:V77"/>
    <mergeCell ref="W77:X77"/>
    <mergeCell ref="BB76:BC76"/>
    <mergeCell ref="BD76:BE76"/>
    <mergeCell ref="BF76:BG76"/>
    <mergeCell ref="AW76:AX76"/>
    <mergeCell ref="AY76:AZ76"/>
    <mergeCell ref="AU77:AV77"/>
    <mergeCell ref="AN77:AO77"/>
    <mergeCell ref="AP77:AQ77"/>
    <mergeCell ref="AR77:AS77"/>
    <mergeCell ref="AG76:AH76"/>
    <mergeCell ref="AI76:AJ76"/>
    <mergeCell ref="AK76:AL76"/>
    <mergeCell ref="Z76:AA76"/>
    <mergeCell ref="AB76:AC76"/>
    <mergeCell ref="AD76:AE76"/>
    <mergeCell ref="S76:T76"/>
    <mergeCell ref="U76:V76"/>
    <mergeCell ref="W76:X76"/>
    <mergeCell ref="AG78:AH78"/>
    <mergeCell ref="AI78:AJ78"/>
    <mergeCell ref="AK78:AL78"/>
    <mergeCell ref="Z78:AA78"/>
    <mergeCell ref="AB78:AC78"/>
    <mergeCell ref="AD78:AE78"/>
    <mergeCell ref="S78:T78"/>
    <mergeCell ref="U78:V78"/>
    <mergeCell ref="W78:X78"/>
    <mergeCell ref="BB77:BC77"/>
    <mergeCell ref="BD77:BE77"/>
    <mergeCell ref="BF77:BG77"/>
    <mergeCell ref="AW77:AX77"/>
    <mergeCell ref="AY77:AZ77"/>
    <mergeCell ref="BB79:BC79"/>
    <mergeCell ref="BD79:BE79"/>
    <mergeCell ref="BF79:BG79"/>
    <mergeCell ref="AW79:AX79"/>
    <mergeCell ref="AY79:AZ79"/>
    <mergeCell ref="AU78:AV78"/>
    <mergeCell ref="AN78:AO78"/>
    <mergeCell ref="AP78:AQ78"/>
    <mergeCell ref="AR78:AS78"/>
    <mergeCell ref="AG79:AH79"/>
    <mergeCell ref="AI79:AJ79"/>
    <mergeCell ref="AK79:AL79"/>
    <mergeCell ref="Z79:AA79"/>
    <mergeCell ref="AB79:AC79"/>
    <mergeCell ref="AD79:AE79"/>
    <mergeCell ref="S79:T79"/>
    <mergeCell ref="U79:V79"/>
    <mergeCell ref="W79:X79"/>
    <mergeCell ref="BB78:BC78"/>
    <mergeCell ref="BD78:BE78"/>
    <mergeCell ref="BF78:BG78"/>
    <mergeCell ref="AW78:AX78"/>
    <mergeCell ref="AY78:AZ78"/>
    <mergeCell ref="Z81:AA81"/>
    <mergeCell ref="AB81:AC81"/>
    <mergeCell ref="AD81:AE81"/>
    <mergeCell ref="S81:T81"/>
    <mergeCell ref="U81:V81"/>
    <mergeCell ref="W81:X81"/>
    <mergeCell ref="AU79:AV79"/>
    <mergeCell ref="AN79:AO79"/>
    <mergeCell ref="AP79:AQ79"/>
    <mergeCell ref="AR79:AS79"/>
    <mergeCell ref="BB80:BC80"/>
    <mergeCell ref="BD80:BE80"/>
    <mergeCell ref="BF80:BG80"/>
    <mergeCell ref="AW80:AX80"/>
    <mergeCell ref="AY80:AZ80"/>
    <mergeCell ref="AU81:AV81"/>
    <mergeCell ref="AN81:AO81"/>
    <mergeCell ref="AP81:AQ81"/>
    <mergeCell ref="AR81:AS81"/>
    <mergeCell ref="AG80:AH80"/>
    <mergeCell ref="AI80:AJ80"/>
    <mergeCell ref="AK80:AL80"/>
    <mergeCell ref="Z80:AA80"/>
    <mergeCell ref="AB80:AC80"/>
    <mergeCell ref="AD80:AE80"/>
    <mergeCell ref="S80:T80"/>
    <mergeCell ref="U80:V80"/>
    <mergeCell ref="W80:X80"/>
    <mergeCell ref="AU80:AV80"/>
    <mergeCell ref="AN80:AO80"/>
    <mergeCell ref="AP80:AQ80"/>
    <mergeCell ref="AR80:AS80"/>
    <mergeCell ref="BB81:BC81"/>
    <mergeCell ref="BD81:BE81"/>
    <mergeCell ref="BF81:BG81"/>
    <mergeCell ref="AW81:AX81"/>
    <mergeCell ref="AY81:AZ81"/>
    <mergeCell ref="AU82:AV82"/>
    <mergeCell ref="AN82:AO82"/>
    <mergeCell ref="AP82:AQ82"/>
    <mergeCell ref="AR82:AS82"/>
    <mergeCell ref="BB82:BC82"/>
    <mergeCell ref="BD82:BE82"/>
    <mergeCell ref="BF82:BG82"/>
    <mergeCell ref="AW82:AX82"/>
    <mergeCell ref="AY82:AZ82"/>
    <mergeCell ref="AG81:AH81"/>
    <mergeCell ref="AI81:AJ81"/>
    <mergeCell ref="AK81:AL81"/>
    <mergeCell ref="Z82:AA82"/>
    <mergeCell ref="AB82:AC82"/>
    <mergeCell ref="AD82:AE82"/>
    <mergeCell ref="AW84:AX84"/>
    <mergeCell ref="AY84:AZ84"/>
    <mergeCell ref="BB83:BC83"/>
    <mergeCell ref="BD83:BE83"/>
    <mergeCell ref="S82:T82"/>
    <mergeCell ref="U82:V82"/>
    <mergeCell ref="W82:X82"/>
    <mergeCell ref="AG84:AH84"/>
    <mergeCell ref="AI84:AJ84"/>
    <mergeCell ref="AK84:AL84"/>
    <mergeCell ref="Z84:AA84"/>
    <mergeCell ref="AB84:AC84"/>
    <mergeCell ref="AD84:AE84"/>
    <mergeCell ref="S84:T84"/>
    <mergeCell ref="U84:V84"/>
    <mergeCell ref="W84:X84"/>
    <mergeCell ref="AU83:AV83"/>
    <mergeCell ref="AN83:AO83"/>
    <mergeCell ref="AP83:AQ83"/>
    <mergeCell ref="AR83:AS83"/>
    <mergeCell ref="AG82:AH82"/>
    <mergeCell ref="AI82:AJ82"/>
    <mergeCell ref="AK82:AL82"/>
    <mergeCell ref="AG83:AH83"/>
    <mergeCell ref="AI83:AJ83"/>
    <mergeCell ref="AK83:AL83"/>
    <mergeCell ref="AD85:AE85"/>
    <mergeCell ref="Z85:AA85"/>
    <mergeCell ref="AB85:AC85"/>
    <mergeCell ref="O85:R85"/>
    <mergeCell ref="S85:T85"/>
    <mergeCell ref="U85:V85"/>
    <mergeCell ref="W85:X85"/>
    <mergeCell ref="AN85:AO85"/>
    <mergeCell ref="AP85:AQ85"/>
    <mergeCell ref="AR85:AS85"/>
    <mergeCell ref="BD88:BE88"/>
    <mergeCell ref="BF88:BG88"/>
    <mergeCell ref="BB88:BC88"/>
    <mergeCell ref="AU88:AV88"/>
    <mergeCell ref="AW88:AX88"/>
    <mergeCell ref="AY88:AZ88"/>
    <mergeCell ref="BF83:BG83"/>
    <mergeCell ref="AW83:AX83"/>
    <mergeCell ref="AY83:AZ83"/>
    <mergeCell ref="AU84:AV84"/>
    <mergeCell ref="AN84:AO84"/>
    <mergeCell ref="AP84:AQ84"/>
    <mergeCell ref="AR84:AS84"/>
    <mergeCell ref="Z83:AA83"/>
    <mergeCell ref="AB83:AC83"/>
    <mergeCell ref="AD83:AE83"/>
    <mergeCell ref="S83:T83"/>
    <mergeCell ref="U83:V83"/>
    <mergeCell ref="W83:X83"/>
    <mergeCell ref="BB84:BC84"/>
    <mergeCell ref="BD84:BE84"/>
    <mergeCell ref="BF84:BG84"/>
    <mergeCell ref="BD89:BE89"/>
    <mergeCell ref="BF89:BG89"/>
    <mergeCell ref="BB89:BC89"/>
    <mergeCell ref="AU89:AV89"/>
    <mergeCell ref="AW89:AX89"/>
    <mergeCell ref="AY89:AZ89"/>
    <mergeCell ref="BF85:BG85"/>
    <mergeCell ref="BB85:BC85"/>
    <mergeCell ref="BD85:BE85"/>
    <mergeCell ref="AU85:AV85"/>
    <mergeCell ref="AW85:AX85"/>
    <mergeCell ref="AY85:AZ85"/>
    <mergeCell ref="AN88:AO88"/>
    <mergeCell ref="AP88:AQ88"/>
    <mergeCell ref="AR88:AS88"/>
    <mergeCell ref="AG85:AH85"/>
    <mergeCell ref="AI85:AJ85"/>
    <mergeCell ref="AK85:AL85"/>
    <mergeCell ref="AD90:AE90"/>
    <mergeCell ref="Z90:AA90"/>
    <mergeCell ref="S90:T90"/>
    <mergeCell ref="U90:V90"/>
    <mergeCell ref="W90:X90"/>
    <mergeCell ref="AN90:AO90"/>
    <mergeCell ref="AP90:AQ90"/>
    <mergeCell ref="AR90:AS90"/>
    <mergeCell ref="AG88:AH88"/>
    <mergeCell ref="AI88:AJ88"/>
    <mergeCell ref="AK88:AL88"/>
    <mergeCell ref="AB88:AC88"/>
    <mergeCell ref="AD88:AE88"/>
    <mergeCell ref="Z88:AA88"/>
    <mergeCell ref="E86:N86"/>
    <mergeCell ref="S88:T88"/>
    <mergeCell ref="U88:V88"/>
    <mergeCell ref="W88:X88"/>
    <mergeCell ref="Z91:AA91"/>
    <mergeCell ref="S91:T91"/>
    <mergeCell ref="U91:V91"/>
    <mergeCell ref="W91:X91"/>
    <mergeCell ref="BD92:BE92"/>
    <mergeCell ref="BF92:BG92"/>
    <mergeCell ref="BB92:BC92"/>
    <mergeCell ref="AU92:AV92"/>
    <mergeCell ref="AW92:AX92"/>
    <mergeCell ref="AY92:AZ92"/>
    <mergeCell ref="AG89:AH89"/>
    <mergeCell ref="AI89:AJ89"/>
    <mergeCell ref="AK89:AL89"/>
    <mergeCell ref="AB89:AC89"/>
    <mergeCell ref="AD89:AE89"/>
    <mergeCell ref="Z89:AA89"/>
    <mergeCell ref="S89:T89"/>
    <mergeCell ref="U89:V89"/>
    <mergeCell ref="W89:X89"/>
    <mergeCell ref="BD90:BE90"/>
    <mergeCell ref="BF90:BG90"/>
    <mergeCell ref="BB90:BC90"/>
    <mergeCell ref="AU90:AV90"/>
    <mergeCell ref="AW90:AX90"/>
    <mergeCell ref="AY90:AZ90"/>
    <mergeCell ref="AN89:AO89"/>
    <mergeCell ref="AP89:AQ89"/>
    <mergeCell ref="AR89:AS89"/>
    <mergeCell ref="AG90:AH90"/>
    <mergeCell ref="AI90:AJ90"/>
    <mergeCell ref="AK90:AL90"/>
    <mergeCell ref="AB90:AC90"/>
    <mergeCell ref="AN91:AO91"/>
    <mergeCell ref="AP91:AQ91"/>
    <mergeCell ref="AR91:AS91"/>
    <mergeCell ref="AG92:AH92"/>
    <mergeCell ref="AI92:AJ92"/>
    <mergeCell ref="AK92:AL92"/>
    <mergeCell ref="AB92:AC92"/>
    <mergeCell ref="AD92:AE92"/>
    <mergeCell ref="BD93:BE93"/>
    <mergeCell ref="BF93:BG93"/>
    <mergeCell ref="BB93:BC93"/>
    <mergeCell ref="AU93:AV93"/>
    <mergeCell ref="AW93:AX93"/>
    <mergeCell ref="AY93:AZ93"/>
    <mergeCell ref="Z92:AA92"/>
    <mergeCell ref="S92:T92"/>
    <mergeCell ref="U92:V92"/>
    <mergeCell ref="W92:X92"/>
    <mergeCell ref="BD91:BE91"/>
    <mergeCell ref="BF91:BG91"/>
    <mergeCell ref="BB91:BC91"/>
    <mergeCell ref="AU91:AV91"/>
    <mergeCell ref="AW91:AX91"/>
    <mergeCell ref="AY91:AZ91"/>
    <mergeCell ref="AN92:AO92"/>
    <mergeCell ref="AP92:AQ92"/>
    <mergeCell ref="AR92:AS92"/>
    <mergeCell ref="AG91:AH91"/>
    <mergeCell ref="AI91:AJ91"/>
    <mergeCell ref="AK91:AL91"/>
    <mergeCell ref="AB91:AC91"/>
    <mergeCell ref="AD91:AE91"/>
    <mergeCell ref="AG93:AH93"/>
    <mergeCell ref="AI93:AJ93"/>
    <mergeCell ref="AK93:AL93"/>
    <mergeCell ref="AB93:AC93"/>
    <mergeCell ref="AD93:AE93"/>
    <mergeCell ref="Z93:AA93"/>
    <mergeCell ref="S93:T93"/>
    <mergeCell ref="U93:V93"/>
    <mergeCell ref="W93:X93"/>
    <mergeCell ref="BD94:BE94"/>
    <mergeCell ref="BF94:BG94"/>
    <mergeCell ref="BB94:BC94"/>
    <mergeCell ref="AU94:AV94"/>
    <mergeCell ref="AW94:AX94"/>
    <mergeCell ref="AY94:AZ94"/>
    <mergeCell ref="AN93:AO93"/>
    <mergeCell ref="AP93:AQ93"/>
    <mergeCell ref="AR93:AS93"/>
    <mergeCell ref="AG94:AH94"/>
    <mergeCell ref="AI94:AJ94"/>
    <mergeCell ref="AK94:AL94"/>
    <mergeCell ref="AB94:AC94"/>
    <mergeCell ref="AD94:AE94"/>
    <mergeCell ref="Z94:AA94"/>
    <mergeCell ref="S94:T94"/>
    <mergeCell ref="U94:V94"/>
    <mergeCell ref="W94:X94"/>
    <mergeCell ref="AN94:AO94"/>
    <mergeCell ref="AP94:AQ94"/>
    <mergeCell ref="AR94:AS94"/>
    <mergeCell ref="Z96:AA96"/>
    <mergeCell ref="S96:T96"/>
    <mergeCell ref="U96:V96"/>
    <mergeCell ref="W96:X96"/>
    <mergeCell ref="BD95:BE95"/>
    <mergeCell ref="BF95:BG95"/>
    <mergeCell ref="BB95:BC95"/>
    <mergeCell ref="AU95:AV95"/>
    <mergeCell ref="AW95:AX95"/>
    <mergeCell ref="AY95:AZ95"/>
    <mergeCell ref="AN96:AO96"/>
    <mergeCell ref="AP96:AQ96"/>
    <mergeCell ref="AR96:AS96"/>
    <mergeCell ref="AG95:AH95"/>
    <mergeCell ref="AI95:AJ95"/>
    <mergeCell ref="AK95:AL95"/>
    <mergeCell ref="AB95:AC95"/>
    <mergeCell ref="AD95:AE95"/>
    <mergeCell ref="Z95:AA95"/>
    <mergeCell ref="S95:T95"/>
    <mergeCell ref="U95:V95"/>
    <mergeCell ref="W95:X95"/>
    <mergeCell ref="BD96:BE96"/>
    <mergeCell ref="BF96:BG96"/>
    <mergeCell ref="BB96:BC96"/>
    <mergeCell ref="AU96:AV96"/>
    <mergeCell ref="AW96:AX96"/>
    <mergeCell ref="AY96:AZ96"/>
    <mergeCell ref="AN97:AO97"/>
    <mergeCell ref="AP97:AQ97"/>
    <mergeCell ref="AR97:AS97"/>
    <mergeCell ref="AN95:AO95"/>
    <mergeCell ref="AP95:AQ95"/>
    <mergeCell ref="AR95:AS95"/>
    <mergeCell ref="AG96:AH96"/>
    <mergeCell ref="AI96:AJ96"/>
    <mergeCell ref="AK96:AL96"/>
    <mergeCell ref="AB96:AC96"/>
    <mergeCell ref="AD96:AE96"/>
    <mergeCell ref="BD97:BE97"/>
    <mergeCell ref="BF97:BG97"/>
    <mergeCell ref="BB97:BC97"/>
    <mergeCell ref="AU97:AV97"/>
    <mergeCell ref="AW97:AX97"/>
    <mergeCell ref="AY97:AZ97"/>
    <mergeCell ref="AN98:AO98"/>
    <mergeCell ref="AP98:AQ98"/>
    <mergeCell ref="AR98:AS98"/>
    <mergeCell ref="AG97:AH97"/>
    <mergeCell ref="AI97:AJ97"/>
    <mergeCell ref="AK97:AL97"/>
    <mergeCell ref="AB97:AC97"/>
    <mergeCell ref="AD97:AE97"/>
    <mergeCell ref="Z97:AA97"/>
    <mergeCell ref="S97:T97"/>
    <mergeCell ref="U97:V97"/>
    <mergeCell ref="W97:X97"/>
    <mergeCell ref="BD98:BE98"/>
    <mergeCell ref="BF98:BG98"/>
    <mergeCell ref="BB98:BC98"/>
    <mergeCell ref="AU98:AV98"/>
    <mergeCell ref="AW98:AX98"/>
    <mergeCell ref="AY98:AZ98"/>
    <mergeCell ref="AN99:AO99"/>
    <mergeCell ref="AP99:AQ99"/>
    <mergeCell ref="AR99:AS99"/>
    <mergeCell ref="AG98:AH98"/>
    <mergeCell ref="AI98:AJ98"/>
    <mergeCell ref="AK98:AL98"/>
    <mergeCell ref="AB98:AC98"/>
    <mergeCell ref="AD98:AE98"/>
    <mergeCell ref="Z98:AA98"/>
    <mergeCell ref="S98:T98"/>
    <mergeCell ref="U98:V98"/>
    <mergeCell ref="W98:X98"/>
    <mergeCell ref="BD99:BE99"/>
    <mergeCell ref="BF99:BG99"/>
    <mergeCell ref="BB99:BC99"/>
    <mergeCell ref="AU99:AV99"/>
    <mergeCell ref="AW99:AX99"/>
    <mergeCell ref="AY99:AZ99"/>
    <mergeCell ref="AN100:AO100"/>
    <mergeCell ref="AP100:AQ100"/>
    <mergeCell ref="AR100:AS100"/>
    <mergeCell ref="AG99:AH99"/>
    <mergeCell ref="AI99:AJ99"/>
    <mergeCell ref="AK99:AL99"/>
    <mergeCell ref="AB99:AC99"/>
    <mergeCell ref="AD99:AE99"/>
    <mergeCell ref="Z99:AA99"/>
    <mergeCell ref="S99:T99"/>
    <mergeCell ref="U99:V99"/>
    <mergeCell ref="W99:X99"/>
    <mergeCell ref="BD100:BE100"/>
    <mergeCell ref="BF100:BG100"/>
    <mergeCell ref="BB100:BC100"/>
    <mergeCell ref="AU100:AV100"/>
    <mergeCell ref="AW100:AX100"/>
    <mergeCell ref="AY100:AZ100"/>
    <mergeCell ref="AN101:AO101"/>
    <mergeCell ref="AP101:AQ101"/>
    <mergeCell ref="AR101:AS101"/>
    <mergeCell ref="AG100:AH100"/>
    <mergeCell ref="AI100:AJ100"/>
    <mergeCell ref="AK100:AL100"/>
    <mergeCell ref="AB100:AC100"/>
    <mergeCell ref="AD100:AE100"/>
    <mergeCell ref="Z100:AA100"/>
    <mergeCell ref="S100:T100"/>
    <mergeCell ref="U100:V100"/>
    <mergeCell ref="W100:X100"/>
    <mergeCell ref="BD101:BE101"/>
    <mergeCell ref="BF101:BG101"/>
    <mergeCell ref="BB101:BC101"/>
    <mergeCell ref="AU101:AV101"/>
    <mergeCell ref="AW101:AX101"/>
    <mergeCell ref="AY101:AZ101"/>
    <mergeCell ref="AN102:AO102"/>
    <mergeCell ref="AP102:AQ102"/>
    <mergeCell ref="AR102:AS102"/>
    <mergeCell ref="AG101:AH101"/>
    <mergeCell ref="AI101:AJ101"/>
    <mergeCell ref="AK101:AL101"/>
    <mergeCell ref="AB101:AC101"/>
    <mergeCell ref="AD101:AE101"/>
    <mergeCell ref="Z101:AA101"/>
    <mergeCell ref="S101:T101"/>
    <mergeCell ref="U101:V101"/>
    <mergeCell ref="W101:X101"/>
    <mergeCell ref="BD102:BE102"/>
    <mergeCell ref="BF102:BG102"/>
    <mergeCell ref="BB102:BC102"/>
    <mergeCell ref="AU102:AV102"/>
    <mergeCell ref="AW102:AX102"/>
    <mergeCell ref="AY102:AZ102"/>
    <mergeCell ref="AN103:AO103"/>
    <mergeCell ref="AP103:AQ103"/>
    <mergeCell ref="AR103:AS103"/>
    <mergeCell ref="AG102:AH102"/>
    <mergeCell ref="AI102:AJ102"/>
    <mergeCell ref="AK102:AL102"/>
    <mergeCell ref="AB102:AC102"/>
    <mergeCell ref="AD102:AE102"/>
    <mergeCell ref="Z102:AA102"/>
    <mergeCell ref="S102:T102"/>
    <mergeCell ref="U102:V102"/>
    <mergeCell ref="W102:X102"/>
    <mergeCell ref="AG104:AH104"/>
    <mergeCell ref="AI104:AJ104"/>
    <mergeCell ref="AK104:AL104"/>
    <mergeCell ref="AB104:AC104"/>
    <mergeCell ref="AD104:AE104"/>
    <mergeCell ref="Z104:AA104"/>
    <mergeCell ref="S104:T104"/>
    <mergeCell ref="U104:V104"/>
    <mergeCell ref="W104:X104"/>
    <mergeCell ref="BD103:BE103"/>
    <mergeCell ref="BF103:BG103"/>
    <mergeCell ref="BB103:BC103"/>
    <mergeCell ref="AU103:AV103"/>
    <mergeCell ref="AW103:AX103"/>
    <mergeCell ref="AY103:AZ103"/>
    <mergeCell ref="AN104:AO104"/>
    <mergeCell ref="AP104:AQ104"/>
    <mergeCell ref="AR104:AS104"/>
    <mergeCell ref="AG103:AH103"/>
    <mergeCell ref="AI103:AJ103"/>
    <mergeCell ref="AK103:AL103"/>
    <mergeCell ref="AB103:AC103"/>
    <mergeCell ref="AD103:AE103"/>
    <mergeCell ref="Z103:AA103"/>
    <mergeCell ref="S103:T103"/>
    <mergeCell ref="U103:V103"/>
    <mergeCell ref="W103:X103"/>
    <mergeCell ref="AG105:AH105"/>
    <mergeCell ref="AI105:AJ105"/>
    <mergeCell ref="AK105:AL105"/>
    <mergeCell ref="AB105:AC105"/>
    <mergeCell ref="AD105:AE105"/>
    <mergeCell ref="Z105:AA105"/>
    <mergeCell ref="S105:T105"/>
    <mergeCell ref="U105:V105"/>
    <mergeCell ref="W105:X105"/>
    <mergeCell ref="BD104:BE104"/>
    <mergeCell ref="BF104:BG104"/>
    <mergeCell ref="BB104:BC104"/>
    <mergeCell ref="AU104:AV104"/>
    <mergeCell ref="AW104:AX104"/>
    <mergeCell ref="AY104:AZ104"/>
    <mergeCell ref="AW106:AX106"/>
    <mergeCell ref="AY106:AZ106"/>
    <mergeCell ref="AN105:AO105"/>
    <mergeCell ref="AP105:AQ105"/>
    <mergeCell ref="AR105:AS105"/>
    <mergeCell ref="AG106:AH106"/>
    <mergeCell ref="AI106:AJ106"/>
    <mergeCell ref="AK106:AL106"/>
    <mergeCell ref="AB106:AC106"/>
    <mergeCell ref="AD106:AE106"/>
    <mergeCell ref="Z106:AA106"/>
    <mergeCell ref="S106:T106"/>
    <mergeCell ref="U106:V106"/>
    <mergeCell ref="W106:X106"/>
    <mergeCell ref="BD105:BE105"/>
    <mergeCell ref="BF105:BG105"/>
    <mergeCell ref="BB105:BC105"/>
    <mergeCell ref="AU105:AV105"/>
    <mergeCell ref="AW105:AX105"/>
    <mergeCell ref="AY105:AZ105"/>
    <mergeCell ref="Z108:AA108"/>
    <mergeCell ref="S108:T108"/>
    <mergeCell ref="U108:V108"/>
    <mergeCell ref="W108:X108"/>
    <mergeCell ref="BD107:BE107"/>
    <mergeCell ref="AN106:AO106"/>
    <mergeCell ref="AP106:AQ106"/>
    <mergeCell ref="AR106:AS106"/>
    <mergeCell ref="BF107:BG107"/>
    <mergeCell ref="BB107:BC107"/>
    <mergeCell ref="AU107:AV107"/>
    <mergeCell ref="AW107:AX107"/>
    <mergeCell ref="AY107:AZ107"/>
    <mergeCell ref="AN108:AO108"/>
    <mergeCell ref="AP108:AQ108"/>
    <mergeCell ref="AR108:AS108"/>
    <mergeCell ref="AG107:AH107"/>
    <mergeCell ref="AI107:AJ107"/>
    <mergeCell ref="AK107:AL107"/>
    <mergeCell ref="AB107:AC107"/>
    <mergeCell ref="AD107:AE107"/>
    <mergeCell ref="Z107:AA107"/>
    <mergeCell ref="S107:T107"/>
    <mergeCell ref="U107:V107"/>
    <mergeCell ref="W107:X107"/>
    <mergeCell ref="AN107:AO107"/>
    <mergeCell ref="AP107:AQ107"/>
    <mergeCell ref="AR107:AS107"/>
    <mergeCell ref="BD106:BE106"/>
    <mergeCell ref="BF106:BG106"/>
    <mergeCell ref="BB106:BC106"/>
    <mergeCell ref="AU106:AV106"/>
    <mergeCell ref="Z109:AA109"/>
    <mergeCell ref="S109:T109"/>
    <mergeCell ref="U109:V109"/>
    <mergeCell ref="W109:X109"/>
    <mergeCell ref="BD108:BE108"/>
    <mergeCell ref="BF108:BG108"/>
    <mergeCell ref="BB108:BC108"/>
    <mergeCell ref="AU108:AV108"/>
    <mergeCell ref="AW108:AX108"/>
    <mergeCell ref="AY108:AZ108"/>
    <mergeCell ref="BF110:BG110"/>
    <mergeCell ref="BB110:BC110"/>
    <mergeCell ref="AU110:AV110"/>
    <mergeCell ref="AW110:AX110"/>
    <mergeCell ref="AY110:AZ110"/>
    <mergeCell ref="AN109:AO109"/>
    <mergeCell ref="AP109:AQ109"/>
    <mergeCell ref="AR109:AS109"/>
    <mergeCell ref="AG110:AH110"/>
    <mergeCell ref="AI110:AJ110"/>
    <mergeCell ref="AK110:AL110"/>
    <mergeCell ref="AB110:AC110"/>
    <mergeCell ref="AD110:AE110"/>
    <mergeCell ref="Z110:AA110"/>
    <mergeCell ref="S110:T110"/>
    <mergeCell ref="U110:V110"/>
    <mergeCell ref="W110:X110"/>
    <mergeCell ref="AG108:AH108"/>
    <mergeCell ref="AI108:AJ108"/>
    <mergeCell ref="AK108:AL108"/>
    <mergeCell ref="AB108:AC108"/>
    <mergeCell ref="AD108:AE108"/>
    <mergeCell ref="BD109:BE109"/>
    <mergeCell ref="BF109:BG109"/>
    <mergeCell ref="BB109:BC109"/>
    <mergeCell ref="AU109:AV109"/>
    <mergeCell ref="AW109:AX109"/>
    <mergeCell ref="AY109:AZ109"/>
    <mergeCell ref="BB111:BC111"/>
    <mergeCell ref="AU111:AV111"/>
    <mergeCell ref="AW111:AX111"/>
    <mergeCell ref="AY111:AZ111"/>
    <mergeCell ref="AN110:AO110"/>
    <mergeCell ref="AP110:AQ110"/>
    <mergeCell ref="AR110:AS110"/>
    <mergeCell ref="AG111:AH111"/>
    <mergeCell ref="AI111:AJ111"/>
    <mergeCell ref="AK111:AL111"/>
    <mergeCell ref="AB111:AC111"/>
    <mergeCell ref="AD111:AE111"/>
    <mergeCell ref="AG109:AH109"/>
    <mergeCell ref="AI109:AJ109"/>
    <mergeCell ref="AK109:AL109"/>
    <mergeCell ref="AB109:AC109"/>
    <mergeCell ref="AD109:AE109"/>
    <mergeCell ref="BD110:BE110"/>
    <mergeCell ref="BF112:BG112"/>
    <mergeCell ref="AU112:AV112"/>
    <mergeCell ref="AW112:AX112"/>
    <mergeCell ref="AN111:AO111"/>
    <mergeCell ref="AP111:AQ111"/>
    <mergeCell ref="AR111:AS111"/>
    <mergeCell ref="C113:D113"/>
    <mergeCell ref="E113:N113"/>
    <mergeCell ref="S115:T115"/>
    <mergeCell ref="U115:V115"/>
    <mergeCell ref="W115:X115"/>
    <mergeCell ref="BF116:BG116"/>
    <mergeCell ref="BB116:BC116"/>
    <mergeCell ref="BD116:BE116"/>
    <mergeCell ref="AU116:AV116"/>
    <mergeCell ref="AW116:AX116"/>
    <mergeCell ref="AY116:AZ116"/>
    <mergeCell ref="AY115:AZ115"/>
    <mergeCell ref="AR115:AS115"/>
    <mergeCell ref="AN115:AO115"/>
    <mergeCell ref="AP115:AQ115"/>
    <mergeCell ref="AK115:AL115"/>
    <mergeCell ref="AG112:AH112"/>
    <mergeCell ref="AI112:AJ112"/>
    <mergeCell ref="Z112:AA112"/>
    <mergeCell ref="AB112:AC112"/>
    <mergeCell ref="AD112:AE112"/>
    <mergeCell ref="S112:T112"/>
    <mergeCell ref="U112:V112"/>
    <mergeCell ref="BD111:BE111"/>
    <mergeCell ref="BF111:BG111"/>
    <mergeCell ref="W112:X112"/>
    <mergeCell ref="S117:T117"/>
    <mergeCell ref="U117:V117"/>
    <mergeCell ref="W117:X117"/>
    <mergeCell ref="AK112:AL112"/>
    <mergeCell ref="BB115:BC115"/>
    <mergeCell ref="BD115:BE115"/>
    <mergeCell ref="AY112:AZ112"/>
    <mergeCell ref="AR112:AS112"/>
    <mergeCell ref="AN112:AO112"/>
    <mergeCell ref="AP112:AQ112"/>
    <mergeCell ref="AG116:AH116"/>
    <mergeCell ref="AI116:AJ116"/>
    <mergeCell ref="AK116:AL116"/>
    <mergeCell ref="AD116:AE116"/>
    <mergeCell ref="Z116:AA116"/>
    <mergeCell ref="AB116:AC116"/>
    <mergeCell ref="S116:T116"/>
    <mergeCell ref="U116:V116"/>
    <mergeCell ref="W116:X116"/>
    <mergeCell ref="BB112:BC112"/>
    <mergeCell ref="BD112:BE112"/>
    <mergeCell ref="S118:T118"/>
    <mergeCell ref="U118:V118"/>
    <mergeCell ref="W118:X118"/>
    <mergeCell ref="BF117:BG117"/>
    <mergeCell ref="BB117:BC117"/>
    <mergeCell ref="BD117:BE117"/>
    <mergeCell ref="AU117:AV117"/>
    <mergeCell ref="AW117:AX117"/>
    <mergeCell ref="AY117:AZ117"/>
    <mergeCell ref="AN118:AO118"/>
    <mergeCell ref="AP118:AQ118"/>
    <mergeCell ref="AR118:AS118"/>
    <mergeCell ref="Z111:AA111"/>
    <mergeCell ref="S111:T111"/>
    <mergeCell ref="U111:V111"/>
    <mergeCell ref="W111:X111"/>
    <mergeCell ref="BF115:BG115"/>
    <mergeCell ref="AU115:AV115"/>
    <mergeCell ref="AW115:AX115"/>
    <mergeCell ref="AN116:AO116"/>
    <mergeCell ref="AP116:AQ116"/>
    <mergeCell ref="AR116:AS116"/>
    <mergeCell ref="AG115:AH115"/>
    <mergeCell ref="AI115:AJ115"/>
    <mergeCell ref="Z115:AA115"/>
    <mergeCell ref="AB115:AC115"/>
    <mergeCell ref="AD115:AE115"/>
    <mergeCell ref="AG117:AH117"/>
    <mergeCell ref="AI117:AJ117"/>
    <mergeCell ref="AK117:AL117"/>
    <mergeCell ref="AD117:AE117"/>
    <mergeCell ref="Z117:AA117"/>
    <mergeCell ref="W119:X119"/>
    <mergeCell ref="AN119:AO119"/>
    <mergeCell ref="AP119:AQ119"/>
    <mergeCell ref="AR119:AS119"/>
    <mergeCell ref="BF120:BG120"/>
    <mergeCell ref="BB120:BC120"/>
    <mergeCell ref="BD120:BE120"/>
    <mergeCell ref="AU120:AV120"/>
    <mergeCell ref="AW120:AX120"/>
    <mergeCell ref="AY120:AZ120"/>
    <mergeCell ref="BF118:BG118"/>
    <mergeCell ref="BB118:BC118"/>
    <mergeCell ref="BD118:BE118"/>
    <mergeCell ref="AU118:AV118"/>
    <mergeCell ref="AW118:AX118"/>
    <mergeCell ref="AY118:AZ118"/>
    <mergeCell ref="AN117:AO117"/>
    <mergeCell ref="AP117:AQ117"/>
    <mergeCell ref="AR117:AS117"/>
    <mergeCell ref="AG118:AH118"/>
    <mergeCell ref="AI118:AJ118"/>
    <mergeCell ref="AK118:AL118"/>
    <mergeCell ref="AD118:AE118"/>
    <mergeCell ref="Z118:AA118"/>
    <mergeCell ref="AB118:AC118"/>
    <mergeCell ref="AB117:AC117"/>
    <mergeCell ref="AG120:AH120"/>
    <mergeCell ref="AI120:AJ120"/>
    <mergeCell ref="AK120:AL120"/>
    <mergeCell ref="AD120:AE120"/>
    <mergeCell ref="Z120:AA120"/>
    <mergeCell ref="AB120:AC120"/>
    <mergeCell ref="S120:T120"/>
    <mergeCell ref="U120:V120"/>
    <mergeCell ref="W120:X120"/>
    <mergeCell ref="BF121:BG121"/>
    <mergeCell ref="BB121:BC121"/>
    <mergeCell ref="BD121:BE121"/>
    <mergeCell ref="AU121:AV121"/>
    <mergeCell ref="AW121:AX121"/>
    <mergeCell ref="AY121:AZ121"/>
    <mergeCell ref="BF119:BG119"/>
    <mergeCell ref="BB119:BC119"/>
    <mergeCell ref="BD119:BE119"/>
    <mergeCell ref="AU119:AV119"/>
    <mergeCell ref="AW119:AX119"/>
    <mergeCell ref="AY119:AZ119"/>
    <mergeCell ref="AN120:AO120"/>
    <mergeCell ref="AP120:AQ120"/>
    <mergeCell ref="AR120:AS120"/>
    <mergeCell ref="AG119:AH119"/>
    <mergeCell ref="AI119:AJ119"/>
    <mergeCell ref="AK119:AL119"/>
    <mergeCell ref="AD119:AE119"/>
    <mergeCell ref="Z119:AA119"/>
    <mergeCell ref="AB119:AC119"/>
    <mergeCell ref="S119:T119"/>
    <mergeCell ref="U119:V119"/>
    <mergeCell ref="AG121:AH121"/>
    <mergeCell ref="AI121:AJ121"/>
    <mergeCell ref="AK121:AL121"/>
    <mergeCell ref="AD121:AE121"/>
    <mergeCell ref="Z121:AA121"/>
    <mergeCell ref="AB121:AC121"/>
    <mergeCell ref="S121:T121"/>
    <mergeCell ref="U121:V121"/>
    <mergeCell ref="W121:X121"/>
    <mergeCell ref="BF122:BG122"/>
    <mergeCell ref="BB122:BC122"/>
    <mergeCell ref="BD122:BE122"/>
    <mergeCell ref="AU122:AV122"/>
    <mergeCell ref="AW122:AX122"/>
    <mergeCell ref="AY122:AZ122"/>
    <mergeCell ref="AN121:AO121"/>
    <mergeCell ref="AP121:AQ121"/>
    <mergeCell ref="AR121:AS121"/>
    <mergeCell ref="AG122:AH122"/>
    <mergeCell ref="AI122:AJ122"/>
    <mergeCell ref="AK122:AL122"/>
    <mergeCell ref="AD122:AE122"/>
    <mergeCell ref="Z122:AA122"/>
    <mergeCell ref="AB122:AC122"/>
    <mergeCell ref="S122:T122"/>
    <mergeCell ref="U122:V122"/>
    <mergeCell ref="W122:X122"/>
    <mergeCell ref="S124:T124"/>
    <mergeCell ref="U124:V124"/>
    <mergeCell ref="W124:X124"/>
    <mergeCell ref="BF123:BG123"/>
    <mergeCell ref="BB123:BC123"/>
    <mergeCell ref="BD123:BE123"/>
    <mergeCell ref="AU123:AV123"/>
    <mergeCell ref="AW123:AX123"/>
    <mergeCell ref="AY123:AZ123"/>
    <mergeCell ref="AN124:AO124"/>
    <mergeCell ref="AP124:AQ124"/>
    <mergeCell ref="AR124:AS124"/>
    <mergeCell ref="AN122:AO122"/>
    <mergeCell ref="AP122:AQ122"/>
    <mergeCell ref="AR122:AS122"/>
    <mergeCell ref="AG123:AH123"/>
    <mergeCell ref="AI123:AJ123"/>
    <mergeCell ref="AK123:AL123"/>
    <mergeCell ref="AD123:AE123"/>
    <mergeCell ref="Z123:AA123"/>
    <mergeCell ref="AB123:AC123"/>
    <mergeCell ref="S123:T123"/>
    <mergeCell ref="U123:V123"/>
    <mergeCell ref="W123:X123"/>
    <mergeCell ref="BF124:BG124"/>
    <mergeCell ref="BB124:BC124"/>
    <mergeCell ref="BD124:BE124"/>
    <mergeCell ref="AU124:AV124"/>
    <mergeCell ref="AW124:AX124"/>
    <mergeCell ref="AY124:AZ124"/>
    <mergeCell ref="AN125:AO125"/>
    <mergeCell ref="AP125:AQ125"/>
    <mergeCell ref="AR125:AS125"/>
    <mergeCell ref="AN123:AO123"/>
    <mergeCell ref="AP123:AQ123"/>
    <mergeCell ref="AR123:AS123"/>
    <mergeCell ref="AG124:AH124"/>
    <mergeCell ref="AI124:AJ124"/>
    <mergeCell ref="AK124:AL124"/>
    <mergeCell ref="AD124:AE124"/>
    <mergeCell ref="Z124:AA124"/>
    <mergeCell ref="AB124:AC124"/>
    <mergeCell ref="BF125:BG125"/>
    <mergeCell ref="BB125:BC125"/>
    <mergeCell ref="BD125:BE125"/>
    <mergeCell ref="AU125:AV125"/>
    <mergeCell ref="AW125:AX125"/>
    <mergeCell ref="AY125:AZ125"/>
    <mergeCell ref="AN126:AO126"/>
    <mergeCell ref="AP126:AQ126"/>
    <mergeCell ref="AR126:AS126"/>
    <mergeCell ref="AG125:AH125"/>
    <mergeCell ref="AI125:AJ125"/>
    <mergeCell ref="AK125:AL125"/>
    <mergeCell ref="AD125:AE125"/>
    <mergeCell ref="Z125:AA125"/>
    <mergeCell ref="AB125:AC125"/>
    <mergeCell ref="S125:T125"/>
    <mergeCell ref="U125:V125"/>
    <mergeCell ref="W125:X125"/>
    <mergeCell ref="BF126:BG126"/>
    <mergeCell ref="BB126:BC126"/>
    <mergeCell ref="BD126:BE126"/>
    <mergeCell ref="AU126:AV126"/>
    <mergeCell ref="AW126:AX126"/>
    <mergeCell ref="AY126:AZ126"/>
    <mergeCell ref="AN127:AO127"/>
    <mergeCell ref="AP127:AQ127"/>
    <mergeCell ref="AR127:AS127"/>
    <mergeCell ref="AG126:AH126"/>
    <mergeCell ref="AI126:AJ126"/>
    <mergeCell ref="AK126:AL126"/>
    <mergeCell ref="AD126:AE126"/>
    <mergeCell ref="Z126:AA126"/>
    <mergeCell ref="AB126:AC126"/>
    <mergeCell ref="S126:T126"/>
    <mergeCell ref="U126:V126"/>
    <mergeCell ref="W126:X126"/>
    <mergeCell ref="BF127:BG127"/>
    <mergeCell ref="BB127:BC127"/>
    <mergeCell ref="BD127:BE127"/>
    <mergeCell ref="AU127:AV127"/>
    <mergeCell ref="AW127:AX127"/>
    <mergeCell ref="AY127:AZ127"/>
    <mergeCell ref="AN128:AO128"/>
    <mergeCell ref="AP128:AQ128"/>
    <mergeCell ref="AR128:AS128"/>
    <mergeCell ref="AG127:AH127"/>
    <mergeCell ref="AI127:AJ127"/>
    <mergeCell ref="AK127:AL127"/>
    <mergeCell ref="AD127:AE127"/>
    <mergeCell ref="Z127:AA127"/>
    <mergeCell ref="AB127:AC127"/>
    <mergeCell ref="S127:T127"/>
    <mergeCell ref="U127:V127"/>
    <mergeCell ref="W127:X127"/>
    <mergeCell ref="BF128:BG128"/>
    <mergeCell ref="BB128:BC128"/>
    <mergeCell ref="BD128:BE128"/>
    <mergeCell ref="AU128:AV128"/>
    <mergeCell ref="AW128:AX128"/>
    <mergeCell ref="AY128:AZ128"/>
    <mergeCell ref="AN129:AO129"/>
    <mergeCell ref="AP129:AQ129"/>
    <mergeCell ref="AR129:AS129"/>
    <mergeCell ref="AG128:AH128"/>
    <mergeCell ref="AI128:AJ128"/>
    <mergeCell ref="AK128:AL128"/>
    <mergeCell ref="AD128:AE128"/>
    <mergeCell ref="Z128:AA128"/>
    <mergeCell ref="AB128:AC128"/>
    <mergeCell ref="S128:T128"/>
    <mergeCell ref="U128:V128"/>
    <mergeCell ref="W128:X128"/>
    <mergeCell ref="BF129:BG129"/>
    <mergeCell ref="BB129:BC129"/>
    <mergeCell ref="BD129:BE129"/>
    <mergeCell ref="AU129:AV129"/>
    <mergeCell ref="AW129:AX129"/>
    <mergeCell ref="AY129:AZ129"/>
    <mergeCell ref="S130:T130"/>
    <mergeCell ref="U130:V130"/>
    <mergeCell ref="W130:X130"/>
    <mergeCell ref="BF131:BG131"/>
    <mergeCell ref="BB131:BC131"/>
    <mergeCell ref="BD131:BE131"/>
    <mergeCell ref="AU131:AV131"/>
    <mergeCell ref="AW131:AX131"/>
    <mergeCell ref="AY131:AZ131"/>
    <mergeCell ref="AN130:AO130"/>
    <mergeCell ref="AP130:AQ130"/>
    <mergeCell ref="AR130:AS130"/>
    <mergeCell ref="AG129:AH129"/>
    <mergeCell ref="AI129:AJ129"/>
    <mergeCell ref="AK129:AL129"/>
    <mergeCell ref="AD129:AE129"/>
    <mergeCell ref="Z129:AA129"/>
    <mergeCell ref="AB129:AC129"/>
    <mergeCell ref="S129:T129"/>
    <mergeCell ref="U129:V129"/>
    <mergeCell ref="W129:X129"/>
    <mergeCell ref="AG131:AH131"/>
    <mergeCell ref="AI131:AJ131"/>
    <mergeCell ref="AK131:AL131"/>
    <mergeCell ref="AD131:AE131"/>
    <mergeCell ref="Z131:AA131"/>
    <mergeCell ref="AB131:AC131"/>
    <mergeCell ref="S131:T131"/>
    <mergeCell ref="U131:V131"/>
    <mergeCell ref="W131:X131"/>
    <mergeCell ref="BF130:BG130"/>
    <mergeCell ref="BB130:BC130"/>
    <mergeCell ref="BD130:BE130"/>
    <mergeCell ref="AU130:AV130"/>
    <mergeCell ref="AW130:AX130"/>
    <mergeCell ref="AY130:AZ130"/>
    <mergeCell ref="AN131:AO131"/>
    <mergeCell ref="AP131:AQ131"/>
    <mergeCell ref="AR131:AS131"/>
    <mergeCell ref="AG130:AH130"/>
    <mergeCell ref="AI130:AJ130"/>
    <mergeCell ref="AK130:AL130"/>
    <mergeCell ref="AD130:AE130"/>
    <mergeCell ref="Z130:AA130"/>
    <mergeCell ref="AB130:AC130"/>
    <mergeCell ref="AB133:AC133"/>
    <mergeCell ref="S133:T133"/>
    <mergeCell ref="U133:V133"/>
    <mergeCell ref="W133:X133"/>
    <mergeCell ref="BF132:BG132"/>
    <mergeCell ref="BB132:BC132"/>
    <mergeCell ref="BD132:BE132"/>
    <mergeCell ref="AU132:AV132"/>
    <mergeCell ref="AW132:AX132"/>
    <mergeCell ref="AY132:AZ132"/>
    <mergeCell ref="AN133:AO133"/>
    <mergeCell ref="AP133:AQ133"/>
    <mergeCell ref="AR133:AS133"/>
    <mergeCell ref="AG132:AH132"/>
    <mergeCell ref="AI132:AJ132"/>
    <mergeCell ref="AK132:AL132"/>
    <mergeCell ref="AD132:AE132"/>
    <mergeCell ref="Z132:AA132"/>
    <mergeCell ref="AB132:AC132"/>
    <mergeCell ref="S132:T132"/>
    <mergeCell ref="U132:V132"/>
    <mergeCell ref="W132:X132"/>
    <mergeCell ref="AN132:AO132"/>
    <mergeCell ref="AP132:AQ132"/>
    <mergeCell ref="AR132:AS132"/>
    <mergeCell ref="AD134:AE134"/>
    <mergeCell ref="Z134:AA134"/>
    <mergeCell ref="AB134:AC134"/>
    <mergeCell ref="S134:T134"/>
    <mergeCell ref="U134:V134"/>
    <mergeCell ref="W134:X134"/>
    <mergeCell ref="BF133:BG133"/>
    <mergeCell ref="BB133:BC133"/>
    <mergeCell ref="BD133:BE133"/>
    <mergeCell ref="AU133:AV133"/>
    <mergeCell ref="AW133:AX133"/>
    <mergeCell ref="AY133:AZ133"/>
    <mergeCell ref="BF135:BG135"/>
    <mergeCell ref="BB135:BC135"/>
    <mergeCell ref="BD135:BE135"/>
    <mergeCell ref="AU135:AV135"/>
    <mergeCell ref="AW135:AX135"/>
    <mergeCell ref="AY135:AZ135"/>
    <mergeCell ref="AN134:AO134"/>
    <mergeCell ref="AP134:AQ134"/>
    <mergeCell ref="AR134:AS134"/>
    <mergeCell ref="AD135:AE135"/>
    <mergeCell ref="Z135:AA135"/>
    <mergeCell ref="AB135:AC135"/>
    <mergeCell ref="S135:T135"/>
    <mergeCell ref="U135:V135"/>
    <mergeCell ref="W135:X135"/>
    <mergeCell ref="AG133:AH133"/>
    <mergeCell ref="AI133:AJ133"/>
    <mergeCell ref="AK133:AL133"/>
    <mergeCell ref="AD133:AE133"/>
    <mergeCell ref="Z133:AA133"/>
    <mergeCell ref="AW137:AX137"/>
    <mergeCell ref="AY137:AZ137"/>
    <mergeCell ref="AN136:AO136"/>
    <mergeCell ref="AP136:AQ136"/>
    <mergeCell ref="AR136:AS136"/>
    <mergeCell ref="AG135:AH135"/>
    <mergeCell ref="AI135:AJ135"/>
    <mergeCell ref="AK135:AL135"/>
    <mergeCell ref="BF136:BG136"/>
    <mergeCell ref="BB136:BC136"/>
    <mergeCell ref="BD136:BE136"/>
    <mergeCell ref="AI136:AJ136"/>
    <mergeCell ref="AK136:AL136"/>
    <mergeCell ref="BF134:BG134"/>
    <mergeCell ref="BB134:BC134"/>
    <mergeCell ref="BD134:BE134"/>
    <mergeCell ref="AU134:AV134"/>
    <mergeCell ref="AW134:AX134"/>
    <mergeCell ref="AY134:AZ134"/>
    <mergeCell ref="BF137:BG137"/>
    <mergeCell ref="BB137:BC137"/>
    <mergeCell ref="BD137:BE137"/>
    <mergeCell ref="AU137:AV137"/>
    <mergeCell ref="AG134:AH134"/>
    <mergeCell ref="AI134:AJ134"/>
    <mergeCell ref="AK134:AL134"/>
    <mergeCell ref="AD137:AE137"/>
    <mergeCell ref="Z137:AA137"/>
    <mergeCell ref="AB137:AC137"/>
    <mergeCell ref="S137:T137"/>
    <mergeCell ref="U137:V137"/>
    <mergeCell ref="W137:X137"/>
    <mergeCell ref="AN135:AO135"/>
    <mergeCell ref="AP135:AQ135"/>
    <mergeCell ref="AR135:AS135"/>
    <mergeCell ref="AY138:AZ138"/>
    <mergeCell ref="AG137:AH137"/>
    <mergeCell ref="AI137:AJ137"/>
    <mergeCell ref="AK137:AL137"/>
    <mergeCell ref="AD138:AE138"/>
    <mergeCell ref="Z138:AA138"/>
    <mergeCell ref="AB138:AC138"/>
    <mergeCell ref="S138:T138"/>
    <mergeCell ref="U138:V138"/>
    <mergeCell ref="W138:X138"/>
    <mergeCell ref="AU136:AV136"/>
    <mergeCell ref="AW136:AX136"/>
    <mergeCell ref="AY136:AZ136"/>
    <mergeCell ref="AN137:AO137"/>
    <mergeCell ref="AP137:AQ137"/>
    <mergeCell ref="AR137:AS137"/>
    <mergeCell ref="AG136:AH136"/>
    <mergeCell ref="AD136:AE136"/>
    <mergeCell ref="Z136:AA136"/>
    <mergeCell ref="AB136:AC136"/>
    <mergeCell ref="S136:T136"/>
    <mergeCell ref="U136:V136"/>
    <mergeCell ref="W136:X136"/>
    <mergeCell ref="AD142:AE142"/>
    <mergeCell ref="Z142:AA142"/>
    <mergeCell ref="AB142:AC142"/>
    <mergeCell ref="S142:T142"/>
    <mergeCell ref="U142:V142"/>
    <mergeCell ref="W142:X142"/>
    <mergeCell ref="E140:N140"/>
    <mergeCell ref="AG139:AH139"/>
    <mergeCell ref="AI139:AJ139"/>
    <mergeCell ref="AK139:AL139"/>
    <mergeCell ref="AB139:AC139"/>
    <mergeCell ref="AD139:AE139"/>
    <mergeCell ref="Z139:AA139"/>
    <mergeCell ref="O139:R139"/>
    <mergeCell ref="S139:T139"/>
    <mergeCell ref="U139:V139"/>
    <mergeCell ref="W139:X139"/>
    <mergeCell ref="BD139:BE139"/>
    <mergeCell ref="BF139:BG139"/>
    <mergeCell ref="BB139:BC139"/>
    <mergeCell ref="AU139:AV139"/>
    <mergeCell ref="AW139:AX139"/>
    <mergeCell ref="AY139:AZ139"/>
    <mergeCell ref="AN142:AO142"/>
    <mergeCell ref="AP142:AQ142"/>
    <mergeCell ref="AR142:AS142"/>
    <mergeCell ref="BF142:BG142"/>
    <mergeCell ref="BB142:BC142"/>
    <mergeCell ref="BD142:BE142"/>
    <mergeCell ref="AU142:AV142"/>
    <mergeCell ref="AW142:AX142"/>
    <mergeCell ref="AY142:AZ142"/>
    <mergeCell ref="AG138:AH138"/>
    <mergeCell ref="AI138:AJ138"/>
    <mergeCell ref="AK138:AL138"/>
    <mergeCell ref="AN139:AO139"/>
    <mergeCell ref="AP139:AQ139"/>
    <mergeCell ref="AR139:AS139"/>
    <mergeCell ref="AG142:AH142"/>
    <mergeCell ref="AI142:AJ142"/>
    <mergeCell ref="AK142:AL142"/>
    <mergeCell ref="AN138:AO138"/>
    <mergeCell ref="AP138:AQ138"/>
    <mergeCell ref="AR138:AS138"/>
    <mergeCell ref="BF138:BG138"/>
    <mergeCell ref="BB138:BC138"/>
    <mergeCell ref="BD138:BE138"/>
    <mergeCell ref="AU138:AV138"/>
    <mergeCell ref="AW138:AX138"/>
    <mergeCell ref="S144:T144"/>
    <mergeCell ref="U144:V144"/>
    <mergeCell ref="W144:X144"/>
    <mergeCell ref="BF143:BG143"/>
    <mergeCell ref="BB143:BC143"/>
    <mergeCell ref="BD143:BE143"/>
    <mergeCell ref="AU143:AV143"/>
    <mergeCell ref="AW143:AX143"/>
    <mergeCell ref="AY143:AZ143"/>
    <mergeCell ref="AN144:AO144"/>
    <mergeCell ref="AP144:AQ144"/>
    <mergeCell ref="AR144:AS144"/>
    <mergeCell ref="AG143:AH143"/>
    <mergeCell ref="AI143:AJ143"/>
    <mergeCell ref="AK143:AL143"/>
    <mergeCell ref="AD143:AE143"/>
    <mergeCell ref="Z143:AA143"/>
    <mergeCell ref="AB143:AC143"/>
    <mergeCell ref="S143:T143"/>
    <mergeCell ref="U143:V143"/>
    <mergeCell ref="W143:X143"/>
    <mergeCell ref="AN143:AO143"/>
    <mergeCell ref="AP143:AQ143"/>
    <mergeCell ref="AR143:AS143"/>
    <mergeCell ref="BF144:BG144"/>
    <mergeCell ref="BB144:BC144"/>
    <mergeCell ref="BD144:BE144"/>
    <mergeCell ref="AU144:AV144"/>
    <mergeCell ref="AW144:AX144"/>
    <mergeCell ref="AY144:AZ144"/>
    <mergeCell ref="BB147:BC147"/>
    <mergeCell ref="BD147:BE147"/>
    <mergeCell ref="AU147:AV147"/>
    <mergeCell ref="AN145:AO145"/>
    <mergeCell ref="AP145:AQ145"/>
    <mergeCell ref="AR145:AS145"/>
    <mergeCell ref="AG144:AH144"/>
    <mergeCell ref="AI144:AJ144"/>
    <mergeCell ref="AK144:AL144"/>
    <mergeCell ref="AD144:AE144"/>
    <mergeCell ref="Z144:AA144"/>
    <mergeCell ref="AB144:AC144"/>
    <mergeCell ref="Z145:AA145"/>
    <mergeCell ref="AB145:AC145"/>
    <mergeCell ref="BF145:BG145"/>
    <mergeCell ref="BB145:BC145"/>
    <mergeCell ref="BD145:BE145"/>
    <mergeCell ref="AU145:AV145"/>
    <mergeCell ref="AW145:AX145"/>
    <mergeCell ref="AY145:AZ145"/>
    <mergeCell ref="AU148:AV148"/>
    <mergeCell ref="AW148:AX148"/>
    <mergeCell ref="AY148:AZ148"/>
    <mergeCell ref="AN146:AO146"/>
    <mergeCell ref="AP146:AQ146"/>
    <mergeCell ref="AR146:AS146"/>
    <mergeCell ref="AG145:AH145"/>
    <mergeCell ref="AI145:AJ145"/>
    <mergeCell ref="AK145:AL145"/>
    <mergeCell ref="AD145:AE145"/>
    <mergeCell ref="S145:T145"/>
    <mergeCell ref="U145:V145"/>
    <mergeCell ref="W145:X145"/>
    <mergeCell ref="BF146:BG146"/>
    <mergeCell ref="BB146:BC146"/>
    <mergeCell ref="BD146:BE146"/>
    <mergeCell ref="AU146:AV146"/>
    <mergeCell ref="AW146:AX146"/>
    <mergeCell ref="AY146:AZ146"/>
    <mergeCell ref="AN147:AO147"/>
    <mergeCell ref="AP147:AQ147"/>
    <mergeCell ref="AR147:AS147"/>
    <mergeCell ref="AG146:AH146"/>
    <mergeCell ref="AI146:AJ146"/>
    <mergeCell ref="AK146:AL146"/>
    <mergeCell ref="AD146:AE146"/>
    <mergeCell ref="Z146:AA146"/>
    <mergeCell ref="AB146:AC146"/>
    <mergeCell ref="S146:T146"/>
    <mergeCell ref="U146:V146"/>
    <mergeCell ref="W146:X146"/>
    <mergeCell ref="BF147:BG147"/>
    <mergeCell ref="AG148:AH148"/>
    <mergeCell ref="AI148:AJ148"/>
    <mergeCell ref="AK148:AL148"/>
    <mergeCell ref="AD148:AE148"/>
    <mergeCell ref="Z148:AA148"/>
    <mergeCell ref="AB148:AC148"/>
    <mergeCell ref="S148:T148"/>
    <mergeCell ref="U148:V148"/>
    <mergeCell ref="W148:X148"/>
    <mergeCell ref="BF149:BG149"/>
    <mergeCell ref="BB149:BC149"/>
    <mergeCell ref="BD149:BE149"/>
    <mergeCell ref="AU149:AV149"/>
    <mergeCell ref="AW149:AX149"/>
    <mergeCell ref="AY149:AZ149"/>
    <mergeCell ref="AW147:AX147"/>
    <mergeCell ref="AY147:AZ147"/>
    <mergeCell ref="AN148:AO148"/>
    <mergeCell ref="AP148:AQ148"/>
    <mergeCell ref="AR148:AS148"/>
    <mergeCell ref="AG147:AH147"/>
    <mergeCell ref="AI147:AJ147"/>
    <mergeCell ref="AK147:AL147"/>
    <mergeCell ref="AD147:AE147"/>
    <mergeCell ref="Z147:AA147"/>
    <mergeCell ref="AB147:AC147"/>
    <mergeCell ref="S147:T147"/>
    <mergeCell ref="U147:V147"/>
    <mergeCell ref="W147:X147"/>
    <mergeCell ref="BF148:BG148"/>
    <mergeCell ref="BB148:BC148"/>
    <mergeCell ref="BD148:BE148"/>
    <mergeCell ref="AG149:AH149"/>
    <mergeCell ref="AI149:AJ149"/>
    <mergeCell ref="AK149:AL149"/>
    <mergeCell ref="AD149:AE149"/>
    <mergeCell ref="Z149:AA149"/>
    <mergeCell ref="AB149:AC149"/>
    <mergeCell ref="S149:T149"/>
    <mergeCell ref="U149:V149"/>
    <mergeCell ref="W149:X149"/>
    <mergeCell ref="BF150:BG150"/>
    <mergeCell ref="BB150:BC150"/>
    <mergeCell ref="BD150:BE150"/>
    <mergeCell ref="AU150:AV150"/>
    <mergeCell ref="AW150:AX150"/>
    <mergeCell ref="AY150:AZ150"/>
    <mergeCell ref="AN149:AO149"/>
    <mergeCell ref="AP149:AQ149"/>
    <mergeCell ref="AR149:AS149"/>
    <mergeCell ref="AG150:AH150"/>
    <mergeCell ref="AI150:AJ150"/>
    <mergeCell ref="AK150:AL150"/>
    <mergeCell ref="AD150:AE150"/>
    <mergeCell ref="Z150:AA150"/>
    <mergeCell ref="AB150:AC150"/>
    <mergeCell ref="S150:T150"/>
    <mergeCell ref="U150:V150"/>
    <mergeCell ref="W150:X150"/>
    <mergeCell ref="AN150:AO150"/>
    <mergeCell ref="AP150:AQ150"/>
    <mergeCell ref="AR150:AS150"/>
    <mergeCell ref="S152:T152"/>
    <mergeCell ref="U152:V152"/>
    <mergeCell ref="W152:X152"/>
    <mergeCell ref="BF151:BG151"/>
    <mergeCell ref="BB151:BC151"/>
    <mergeCell ref="BD151:BE151"/>
    <mergeCell ref="AU151:AV151"/>
    <mergeCell ref="AW151:AX151"/>
    <mergeCell ref="AY151:AZ151"/>
    <mergeCell ref="AN152:AO152"/>
    <mergeCell ref="AP152:AQ152"/>
    <mergeCell ref="AR152:AS152"/>
    <mergeCell ref="AG151:AH151"/>
    <mergeCell ref="AI151:AJ151"/>
    <mergeCell ref="AK151:AL151"/>
    <mergeCell ref="AD151:AE151"/>
    <mergeCell ref="Z151:AA151"/>
    <mergeCell ref="AB151:AC151"/>
    <mergeCell ref="S151:T151"/>
    <mergeCell ref="U151:V151"/>
    <mergeCell ref="W151:X151"/>
    <mergeCell ref="BF152:BG152"/>
    <mergeCell ref="BB152:BC152"/>
    <mergeCell ref="BD152:BE152"/>
    <mergeCell ref="AU152:AV152"/>
    <mergeCell ref="AW152:AX152"/>
    <mergeCell ref="AY152:AZ152"/>
    <mergeCell ref="AN153:AO153"/>
    <mergeCell ref="AP153:AQ153"/>
    <mergeCell ref="AR153:AS153"/>
    <mergeCell ref="AN151:AO151"/>
    <mergeCell ref="AP151:AQ151"/>
    <mergeCell ref="AR151:AS151"/>
    <mergeCell ref="AG152:AH152"/>
    <mergeCell ref="AI152:AJ152"/>
    <mergeCell ref="AK152:AL152"/>
    <mergeCell ref="AD152:AE152"/>
    <mergeCell ref="Z152:AA152"/>
    <mergeCell ref="AB152:AC152"/>
    <mergeCell ref="BF153:BG153"/>
    <mergeCell ref="BB153:BC153"/>
    <mergeCell ref="BD153:BE153"/>
    <mergeCell ref="AU153:AV153"/>
    <mergeCell ref="AW153:AX153"/>
    <mergeCell ref="AY153:AZ153"/>
    <mergeCell ref="AN154:AO154"/>
    <mergeCell ref="AP154:AQ154"/>
    <mergeCell ref="AR154:AS154"/>
    <mergeCell ref="AG153:AH153"/>
    <mergeCell ref="AI153:AJ153"/>
    <mergeCell ref="AK153:AL153"/>
    <mergeCell ref="AD153:AE153"/>
    <mergeCell ref="Z153:AA153"/>
    <mergeCell ref="AB153:AC153"/>
    <mergeCell ref="S153:T153"/>
    <mergeCell ref="U153:V153"/>
    <mergeCell ref="W153:X153"/>
    <mergeCell ref="S155:T155"/>
    <mergeCell ref="U155:V155"/>
    <mergeCell ref="W155:X155"/>
    <mergeCell ref="BF154:BG154"/>
    <mergeCell ref="BB154:BC154"/>
    <mergeCell ref="BD154:BE154"/>
    <mergeCell ref="AU154:AV154"/>
    <mergeCell ref="AW154:AX154"/>
    <mergeCell ref="AY154:AZ154"/>
    <mergeCell ref="AN155:AO155"/>
    <mergeCell ref="AP155:AQ155"/>
    <mergeCell ref="AR155:AS155"/>
    <mergeCell ref="AG154:AH154"/>
    <mergeCell ref="AI154:AJ154"/>
    <mergeCell ref="AK154:AL154"/>
    <mergeCell ref="AD154:AE154"/>
    <mergeCell ref="Z154:AA154"/>
    <mergeCell ref="AB154:AC154"/>
    <mergeCell ref="S154:T154"/>
    <mergeCell ref="U154:V154"/>
    <mergeCell ref="W154:X154"/>
    <mergeCell ref="S156:T156"/>
    <mergeCell ref="U156:V156"/>
    <mergeCell ref="W156:X156"/>
    <mergeCell ref="BF155:BG155"/>
    <mergeCell ref="BB155:BC155"/>
    <mergeCell ref="BD155:BE155"/>
    <mergeCell ref="AU155:AV155"/>
    <mergeCell ref="AW155:AX155"/>
    <mergeCell ref="AY155:AZ155"/>
    <mergeCell ref="BF157:BG157"/>
    <mergeCell ref="BB157:BC157"/>
    <mergeCell ref="BD157:BE157"/>
    <mergeCell ref="AU157:AV157"/>
    <mergeCell ref="AW157:AX157"/>
    <mergeCell ref="AY157:AZ157"/>
    <mergeCell ref="AN156:AO156"/>
    <mergeCell ref="AP156:AQ156"/>
    <mergeCell ref="AR156:AS156"/>
    <mergeCell ref="AG157:AH157"/>
    <mergeCell ref="AI157:AJ157"/>
    <mergeCell ref="AK157:AL157"/>
    <mergeCell ref="AD157:AE157"/>
    <mergeCell ref="Z157:AA157"/>
    <mergeCell ref="AB157:AC157"/>
    <mergeCell ref="S157:T157"/>
    <mergeCell ref="U157:V157"/>
    <mergeCell ref="AG155:AH155"/>
    <mergeCell ref="AI155:AJ155"/>
    <mergeCell ref="AK155:AL155"/>
    <mergeCell ref="AD155:AE155"/>
    <mergeCell ref="Z155:AA155"/>
    <mergeCell ref="AB155:AC155"/>
    <mergeCell ref="W157:X157"/>
    <mergeCell ref="AN157:AO157"/>
    <mergeCell ref="AP157:AQ157"/>
    <mergeCell ref="AR157:AS157"/>
    <mergeCell ref="BF156:BG156"/>
    <mergeCell ref="BB156:BC156"/>
    <mergeCell ref="BD156:BE156"/>
    <mergeCell ref="AU156:AV156"/>
    <mergeCell ref="AW156:AX156"/>
    <mergeCell ref="AY156:AZ156"/>
    <mergeCell ref="BF158:BG158"/>
    <mergeCell ref="BB158:BC158"/>
    <mergeCell ref="BD158:BE158"/>
    <mergeCell ref="AU158:AV158"/>
    <mergeCell ref="AW158:AX158"/>
    <mergeCell ref="AY158:AZ158"/>
    <mergeCell ref="AG158:AH158"/>
    <mergeCell ref="AI158:AJ158"/>
    <mergeCell ref="AK158:AL158"/>
    <mergeCell ref="AD158:AE158"/>
    <mergeCell ref="Z158:AA158"/>
    <mergeCell ref="AB158:AC158"/>
    <mergeCell ref="AG156:AH156"/>
    <mergeCell ref="AI156:AJ156"/>
    <mergeCell ref="AK156:AL156"/>
    <mergeCell ref="AD156:AE156"/>
    <mergeCell ref="Z156:AA156"/>
    <mergeCell ref="AB156:AC156"/>
    <mergeCell ref="S158:T158"/>
    <mergeCell ref="U158:V158"/>
    <mergeCell ref="W158:X158"/>
    <mergeCell ref="AN158:AO158"/>
    <mergeCell ref="AP158:AQ158"/>
    <mergeCell ref="W160:X160"/>
    <mergeCell ref="BF159:BG159"/>
    <mergeCell ref="BB159:BC159"/>
    <mergeCell ref="BD159:BE159"/>
    <mergeCell ref="AU159:AV159"/>
    <mergeCell ref="AW159:AX159"/>
    <mergeCell ref="AY159:AZ159"/>
    <mergeCell ref="AN160:AO160"/>
    <mergeCell ref="AP160:AQ160"/>
    <mergeCell ref="AR160:AS160"/>
    <mergeCell ref="AG159:AH159"/>
    <mergeCell ref="AI159:AJ159"/>
    <mergeCell ref="AK159:AL159"/>
    <mergeCell ref="AD159:AE159"/>
    <mergeCell ref="Z159:AA159"/>
    <mergeCell ref="AB159:AC159"/>
    <mergeCell ref="S159:T159"/>
    <mergeCell ref="U159:V159"/>
    <mergeCell ref="W159:X159"/>
    <mergeCell ref="AN159:AO159"/>
    <mergeCell ref="AP159:AQ159"/>
    <mergeCell ref="AR159:AS159"/>
    <mergeCell ref="AR158:AS158"/>
    <mergeCell ref="AG161:AH161"/>
    <mergeCell ref="AI161:AJ161"/>
    <mergeCell ref="AK161:AL161"/>
    <mergeCell ref="AD161:AE161"/>
    <mergeCell ref="Z161:AA161"/>
    <mergeCell ref="AB161:AC161"/>
    <mergeCell ref="S161:T161"/>
    <mergeCell ref="U161:V161"/>
    <mergeCell ref="W161:X161"/>
    <mergeCell ref="BF160:BG160"/>
    <mergeCell ref="BB160:BC160"/>
    <mergeCell ref="BD160:BE160"/>
    <mergeCell ref="AU160:AV160"/>
    <mergeCell ref="AW160:AX160"/>
    <mergeCell ref="AY160:AZ160"/>
    <mergeCell ref="AN161:AO161"/>
    <mergeCell ref="AP161:AQ161"/>
    <mergeCell ref="AR161:AS161"/>
    <mergeCell ref="BF161:BG161"/>
    <mergeCell ref="BB161:BC161"/>
    <mergeCell ref="BD161:BE161"/>
    <mergeCell ref="AU161:AV161"/>
    <mergeCell ref="AW161:AX161"/>
    <mergeCell ref="AY161:AZ161"/>
    <mergeCell ref="AG160:AH160"/>
    <mergeCell ref="AI160:AJ160"/>
    <mergeCell ref="AK160:AL160"/>
    <mergeCell ref="AD160:AE160"/>
    <mergeCell ref="Z160:AA160"/>
    <mergeCell ref="AB160:AC160"/>
    <mergeCell ref="S160:T160"/>
    <mergeCell ref="U160:V160"/>
    <mergeCell ref="C163:D163"/>
    <mergeCell ref="E163:N163"/>
    <mergeCell ref="BD162:BE162"/>
    <mergeCell ref="BF162:BG162"/>
    <mergeCell ref="BB162:BC162"/>
    <mergeCell ref="AU162:AV162"/>
    <mergeCell ref="AW162:AX162"/>
    <mergeCell ref="AY162:AZ162"/>
    <mergeCell ref="AN165:AO165"/>
    <mergeCell ref="AP165:AQ165"/>
    <mergeCell ref="AR165:AS165"/>
    <mergeCell ref="AG165:AH165"/>
    <mergeCell ref="AI165:AJ165"/>
    <mergeCell ref="AK165:AL165"/>
    <mergeCell ref="AG162:AH162"/>
    <mergeCell ref="AI162:AJ162"/>
    <mergeCell ref="AK162:AL162"/>
    <mergeCell ref="AB162:AC162"/>
    <mergeCell ref="AD162:AE162"/>
    <mergeCell ref="Z162:AA162"/>
    <mergeCell ref="O162:R162"/>
    <mergeCell ref="S162:T162"/>
    <mergeCell ref="U162:V162"/>
    <mergeCell ref="W162:X162"/>
    <mergeCell ref="AN162:AO162"/>
    <mergeCell ref="AP162:AQ162"/>
    <mergeCell ref="AR162:AS162"/>
    <mergeCell ref="BF165:BG165"/>
    <mergeCell ref="BB165:BC165"/>
    <mergeCell ref="BD165:BE165"/>
    <mergeCell ref="AU165:AV165"/>
    <mergeCell ref="AW165:AX165"/>
    <mergeCell ref="AY165:AZ165"/>
    <mergeCell ref="AN166:AO166"/>
    <mergeCell ref="AP166:AQ166"/>
    <mergeCell ref="AR166:AS166"/>
    <mergeCell ref="AD167:AE167"/>
    <mergeCell ref="Z167:AA167"/>
    <mergeCell ref="AB167:AC167"/>
    <mergeCell ref="S167:T167"/>
    <mergeCell ref="U167:V167"/>
    <mergeCell ref="W167:X167"/>
    <mergeCell ref="AG167:AH167"/>
    <mergeCell ref="AI167:AJ167"/>
    <mergeCell ref="AK167:AL167"/>
    <mergeCell ref="AD166:AE166"/>
    <mergeCell ref="Z166:AA166"/>
    <mergeCell ref="AB166:AC166"/>
    <mergeCell ref="S166:T166"/>
    <mergeCell ref="U166:V166"/>
    <mergeCell ref="W166:X166"/>
    <mergeCell ref="AG166:AH166"/>
    <mergeCell ref="AI166:AJ166"/>
    <mergeCell ref="AK166:AL166"/>
    <mergeCell ref="AD165:AE165"/>
    <mergeCell ref="Z165:AA165"/>
    <mergeCell ref="AB165:AC165"/>
    <mergeCell ref="S165:T165"/>
    <mergeCell ref="U165:V165"/>
    <mergeCell ref="W165:X165"/>
    <mergeCell ref="AK168:AL168"/>
    <mergeCell ref="AN168:AO168"/>
    <mergeCell ref="AP168:AQ168"/>
    <mergeCell ref="AR168:AS168"/>
    <mergeCell ref="BF166:BG166"/>
    <mergeCell ref="BB166:BC166"/>
    <mergeCell ref="BD166:BE166"/>
    <mergeCell ref="AU166:AV166"/>
    <mergeCell ref="AW166:AX166"/>
    <mergeCell ref="AY166:AZ166"/>
    <mergeCell ref="AN167:AO167"/>
    <mergeCell ref="AP167:AQ167"/>
    <mergeCell ref="AR167:AS167"/>
    <mergeCell ref="BF167:BG167"/>
    <mergeCell ref="BB167:BC167"/>
    <mergeCell ref="BD167:BE167"/>
    <mergeCell ref="AU167:AV167"/>
    <mergeCell ref="AW167:AX167"/>
    <mergeCell ref="AY167:AZ167"/>
    <mergeCell ref="S169:T169"/>
    <mergeCell ref="U169:V169"/>
    <mergeCell ref="W169:X169"/>
    <mergeCell ref="AD169:AE169"/>
    <mergeCell ref="Z169:AA169"/>
    <mergeCell ref="AB169:AC169"/>
    <mergeCell ref="BF169:BG169"/>
    <mergeCell ref="BB169:BC169"/>
    <mergeCell ref="BD169:BE169"/>
    <mergeCell ref="AU169:AV169"/>
    <mergeCell ref="AW169:AX169"/>
    <mergeCell ref="AY169:AZ169"/>
    <mergeCell ref="BF168:BG168"/>
    <mergeCell ref="BB168:BC168"/>
    <mergeCell ref="BD168:BE168"/>
    <mergeCell ref="AU168:AV168"/>
    <mergeCell ref="AW168:AX168"/>
    <mergeCell ref="AY168:AZ168"/>
    <mergeCell ref="AN169:AO169"/>
    <mergeCell ref="AP169:AQ169"/>
    <mergeCell ref="AR169:AS169"/>
    <mergeCell ref="AG169:AH169"/>
    <mergeCell ref="AI169:AJ169"/>
    <mergeCell ref="AK169:AL169"/>
    <mergeCell ref="AD168:AE168"/>
    <mergeCell ref="Z168:AA168"/>
    <mergeCell ref="AB168:AC168"/>
    <mergeCell ref="S168:T168"/>
    <mergeCell ref="U168:V168"/>
    <mergeCell ref="W168:X168"/>
    <mergeCell ref="AG168:AH168"/>
    <mergeCell ref="AI168:AJ168"/>
    <mergeCell ref="S172:T172"/>
    <mergeCell ref="U172:V172"/>
    <mergeCell ref="W172:X172"/>
    <mergeCell ref="AB170:AC170"/>
    <mergeCell ref="S170:T170"/>
    <mergeCell ref="U170:V170"/>
    <mergeCell ref="W170:X170"/>
    <mergeCell ref="AG170:AH170"/>
    <mergeCell ref="AI170:AJ170"/>
    <mergeCell ref="AK170:AL170"/>
    <mergeCell ref="AN170:AO170"/>
    <mergeCell ref="AP170:AQ170"/>
    <mergeCell ref="AR170:AS170"/>
    <mergeCell ref="BF171:BG171"/>
    <mergeCell ref="BB171:BC171"/>
    <mergeCell ref="BD171:BE171"/>
    <mergeCell ref="AU171:AV171"/>
    <mergeCell ref="AW171:AX171"/>
    <mergeCell ref="S171:T171"/>
    <mergeCell ref="U171:V171"/>
    <mergeCell ref="W171:X171"/>
    <mergeCell ref="BF170:BG170"/>
    <mergeCell ref="BB170:BC170"/>
    <mergeCell ref="BD170:BE170"/>
    <mergeCell ref="AU170:AV170"/>
    <mergeCell ref="AW170:AX170"/>
    <mergeCell ref="AY170:AZ170"/>
    <mergeCell ref="AN171:AO171"/>
    <mergeCell ref="AP171:AQ171"/>
    <mergeCell ref="AR171:AS171"/>
    <mergeCell ref="AG171:AH171"/>
    <mergeCell ref="AI171:AJ171"/>
    <mergeCell ref="AK171:AL171"/>
    <mergeCell ref="AD170:AE170"/>
    <mergeCell ref="Z170:AA170"/>
    <mergeCell ref="W174:X174"/>
    <mergeCell ref="BF173:BG173"/>
    <mergeCell ref="BB173:BC173"/>
    <mergeCell ref="BD173:BE173"/>
    <mergeCell ref="AU173:AV173"/>
    <mergeCell ref="AW173:AX173"/>
    <mergeCell ref="AY173:AZ173"/>
    <mergeCell ref="AY171:AZ171"/>
    <mergeCell ref="AN172:AO172"/>
    <mergeCell ref="AP172:AQ172"/>
    <mergeCell ref="AR172:AS172"/>
    <mergeCell ref="AG172:AH172"/>
    <mergeCell ref="AI172:AJ172"/>
    <mergeCell ref="AK172:AL172"/>
    <mergeCell ref="AD171:AE171"/>
    <mergeCell ref="Z171:AA171"/>
    <mergeCell ref="AB171:AC171"/>
    <mergeCell ref="AD173:AE173"/>
    <mergeCell ref="Z173:AA173"/>
    <mergeCell ref="AB173:AC173"/>
    <mergeCell ref="BF172:BG172"/>
    <mergeCell ref="BB172:BC172"/>
    <mergeCell ref="BD172:BE172"/>
    <mergeCell ref="AU172:AV172"/>
    <mergeCell ref="AW172:AX172"/>
    <mergeCell ref="AY172:AZ172"/>
    <mergeCell ref="AD172:AE172"/>
    <mergeCell ref="Z172:AA172"/>
    <mergeCell ref="AB172:AC172"/>
    <mergeCell ref="AN174:AO174"/>
    <mergeCell ref="AP174:AQ174"/>
    <mergeCell ref="AR174:AS174"/>
    <mergeCell ref="AG174:AH174"/>
    <mergeCell ref="AI174:AJ174"/>
    <mergeCell ref="AK174:AL174"/>
    <mergeCell ref="AD175:AE175"/>
    <mergeCell ref="Z175:AA175"/>
    <mergeCell ref="AB175:AC175"/>
    <mergeCell ref="S175:T175"/>
    <mergeCell ref="U175:V175"/>
    <mergeCell ref="W175:X175"/>
    <mergeCell ref="S173:T173"/>
    <mergeCell ref="U173:V173"/>
    <mergeCell ref="W173:X173"/>
    <mergeCell ref="BF174:BG174"/>
    <mergeCell ref="BB174:BC174"/>
    <mergeCell ref="BD174:BE174"/>
    <mergeCell ref="AU174:AV174"/>
    <mergeCell ref="AW174:AX174"/>
    <mergeCell ref="AY174:AZ174"/>
    <mergeCell ref="AN173:AO173"/>
    <mergeCell ref="AP173:AQ173"/>
    <mergeCell ref="AR173:AS173"/>
    <mergeCell ref="AG173:AH173"/>
    <mergeCell ref="AI173:AJ173"/>
    <mergeCell ref="AK173:AL173"/>
    <mergeCell ref="AD174:AE174"/>
    <mergeCell ref="Z174:AA174"/>
    <mergeCell ref="AB174:AC174"/>
    <mergeCell ref="S174:T174"/>
    <mergeCell ref="U174:V174"/>
    <mergeCell ref="AN175:AO175"/>
    <mergeCell ref="AP175:AQ175"/>
    <mergeCell ref="AR175:AS175"/>
    <mergeCell ref="AG175:AH175"/>
    <mergeCell ref="AI175:AJ175"/>
    <mergeCell ref="AK175:AL175"/>
    <mergeCell ref="AD176:AE176"/>
    <mergeCell ref="Z176:AA176"/>
    <mergeCell ref="AB176:AC176"/>
    <mergeCell ref="S176:T176"/>
    <mergeCell ref="U176:V176"/>
    <mergeCell ref="W176:X176"/>
    <mergeCell ref="BF175:BG175"/>
    <mergeCell ref="BB175:BC175"/>
    <mergeCell ref="BD175:BE175"/>
    <mergeCell ref="AU175:AV175"/>
    <mergeCell ref="AW175:AX175"/>
    <mergeCell ref="AY175:AZ175"/>
    <mergeCell ref="AN176:AO176"/>
    <mergeCell ref="AP176:AQ176"/>
    <mergeCell ref="AR176:AS176"/>
    <mergeCell ref="AG176:AH176"/>
    <mergeCell ref="AI176:AJ176"/>
    <mergeCell ref="AK176:AL176"/>
    <mergeCell ref="BF176:BG176"/>
    <mergeCell ref="BB176:BC176"/>
    <mergeCell ref="BD176:BE176"/>
    <mergeCell ref="AU176:AV176"/>
    <mergeCell ref="AW176:AX176"/>
    <mergeCell ref="AY176:AZ176"/>
    <mergeCell ref="BF178:BG178"/>
    <mergeCell ref="BB178:BC178"/>
    <mergeCell ref="BD178:BE178"/>
    <mergeCell ref="AU178:AV178"/>
    <mergeCell ref="AW178:AX178"/>
    <mergeCell ref="AY178:AZ178"/>
    <mergeCell ref="AN177:AO177"/>
    <mergeCell ref="AP177:AQ177"/>
    <mergeCell ref="AR177:AS177"/>
    <mergeCell ref="AG177:AH177"/>
    <mergeCell ref="AI177:AJ177"/>
    <mergeCell ref="AK177:AL177"/>
    <mergeCell ref="BF177:BG177"/>
    <mergeCell ref="BB177:BC177"/>
    <mergeCell ref="BD177:BE177"/>
    <mergeCell ref="AU177:AV177"/>
    <mergeCell ref="AW177:AX177"/>
    <mergeCell ref="AY177:AZ177"/>
    <mergeCell ref="AD178:AE178"/>
    <mergeCell ref="Z178:AA178"/>
    <mergeCell ref="AB178:AC178"/>
    <mergeCell ref="S178:T178"/>
    <mergeCell ref="U178:V178"/>
    <mergeCell ref="W178:X178"/>
    <mergeCell ref="AG178:AH178"/>
    <mergeCell ref="W180:X180"/>
    <mergeCell ref="AG180:AH180"/>
    <mergeCell ref="AI180:AJ180"/>
    <mergeCell ref="AN178:AO178"/>
    <mergeCell ref="AP178:AQ178"/>
    <mergeCell ref="AR178:AS178"/>
    <mergeCell ref="AI178:AJ178"/>
    <mergeCell ref="AK178:AL178"/>
    <mergeCell ref="AD177:AE177"/>
    <mergeCell ref="Z177:AA177"/>
    <mergeCell ref="AB177:AC177"/>
    <mergeCell ref="S177:T177"/>
    <mergeCell ref="U177:V177"/>
    <mergeCell ref="W177:X177"/>
    <mergeCell ref="BF179:BG179"/>
    <mergeCell ref="BB179:BC179"/>
    <mergeCell ref="BD179:BE179"/>
    <mergeCell ref="AU179:AV179"/>
    <mergeCell ref="AW179:AX179"/>
    <mergeCell ref="AY179:AZ179"/>
    <mergeCell ref="AN180:AO180"/>
    <mergeCell ref="AP180:AQ180"/>
    <mergeCell ref="AR180:AS180"/>
    <mergeCell ref="AK180:AL180"/>
    <mergeCell ref="AD179:AE179"/>
    <mergeCell ref="Z179:AA179"/>
    <mergeCell ref="AB179:AC179"/>
    <mergeCell ref="S179:T179"/>
    <mergeCell ref="U179:V179"/>
    <mergeCell ref="W179:X179"/>
    <mergeCell ref="BF181:BG181"/>
    <mergeCell ref="BB181:BC181"/>
    <mergeCell ref="BD181:BE181"/>
    <mergeCell ref="AU181:AV181"/>
    <mergeCell ref="AW181:AX181"/>
    <mergeCell ref="AY181:AZ181"/>
    <mergeCell ref="AN179:AO179"/>
    <mergeCell ref="AP179:AQ179"/>
    <mergeCell ref="AR179:AS179"/>
    <mergeCell ref="AG179:AH179"/>
    <mergeCell ref="AI179:AJ179"/>
    <mergeCell ref="AK179:AL179"/>
    <mergeCell ref="AN182:AO182"/>
    <mergeCell ref="AP182:AQ182"/>
    <mergeCell ref="AR182:AS182"/>
    <mergeCell ref="AD181:AE181"/>
    <mergeCell ref="Z181:AA181"/>
    <mergeCell ref="AB181:AC181"/>
    <mergeCell ref="S181:T181"/>
    <mergeCell ref="U181:V181"/>
    <mergeCell ref="W181:X181"/>
    <mergeCell ref="BF180:BG180"/>
    <mergeCell ref="BB180:BC180"/>
    <mergeCell ref="BD180:BE180"/>
    <mergeCell ref="AU180:AV180"/>
    <mergeCell ref="AW180:AX180"/>
    <mergeCell ref="AY180:AZ180"/>
    <mergeCell ref="AN181:AO181"/>
    <mergeCell ref="AP181:AQ181"/>
    <mergeCell ref="AR181:AS181"/>
    <mergeCell ref="AG181:AH181"/>
    <mergeCell ref="AI181:AJ181"/>
    <mergeCell ref="AK181:AL181"/>
    <mergeCell ref="AD180:AE180"/>
    <mergeCell ref="Z180:AA180"/>
    <mergeCell ref="AB180:AC180"/>
    <mergeCell ref="S180:T180"/>
    <mergeCell ref="U180:V180"/>
    <mergeCell ref="BF182:BG182"/>
    <mergeCell ref="BB182:BC182"/>
    <mergeCell ref="BD182:BE182"/>
    <mergeCell ref="AU182:AV182"/>
    <mergeCell ref="AW182:AX182"/>
    <mergeCell ref="AY182:AZ182"/>
    <mergeCell ref="AD182:AE182"/>
    <mergeCell ref="Z182:AA182"/>
    <mergeCell ref="AB182:AC182"/>
    <mergeCell ref="S182:T182"/>
    <mergeCell ref="U182:V182"/>
    <mergeCell ref="W182:X182"/>
    <mergeCell ref="AG182:AH182"/>
    <mergeCell ref="AI182:AJ182"/>
    <mergeCell ref="AK182:AL182"/>
    <mergeCell ref="AD184:AE184"/>
    <mergeCell ref="Z184:AA184"/>
    <mergeCell ref="AB184:AC184"/>
    <mergeCell ref="S184:T184"/>
    <mergeCell ref="U184:V184"/>
    <mergeCell ref="W184:X184"/>
    <mergeCell ref="AG184:AH184"/>
    <mergeCell ref="AI184:AJ184"/>
    <mergeCell ref="AK184:AL184"/>
    <mergeCell ref="S183:T183"/>
    <mergeCell ref="U183:V183"/>
    <mergeCell ref="W183:X183"/>
    <mergeCell ref="BF183:BG183"/>
    <mergeCell ref="BB183:BC183"/>
    <mergeCell ref="BD183:BE183"/>
    <mergeCell ref="AU183:AV183"/>
    <mergeCell ref="AW183:AX183"/>
    <mergeCell ref="AY183:AZ183"/>
    <mergeCell ref="AN184:AO184"/>
    <mergeCell ref="AP184:AQ184"/>
    <mergeCell ref="AR184:AS184"/>
    <mergeCell ref="BF184:BG184"/>
    <mergeCell ref="BB184:BC184"/>
    <mergeCell ref="BD184:BE184"/>
    <mergeCell ref="AU184:AV184"/>
    <mergeCell ref="AW184:AX184"/>
    <mergeCell ref="AY184:AZ184"/>
    <mergeCell ref="AD183:AE183"/>
    <mergeCell ref="Z183:AA183"/>
    <mergeCell ref="AB183:AC183"/>
    <mergeCell ref="AN183:AO183"/>
    <mergeCell ref="AP183:AQ183"/>
    <mergeCell ref="AR183:AS183"/>
    <mergeCell ref="AG183:AH183"/>
    <mergeCell ref="AI183:AJ183"/>
    <mergeCell ref="AK183:AL183"/>
    <mergeCell ref="O185:R185"/>
    <mergeCell ref="S185:T185"/>
    <mergeCell ref="U185:V185"/>
    <mergeCell ref="W185:X185"/>
    <mergeCell ref="AN185:AO185"/>
    <mergeCell ref="AP185:AQ185"/>
    <mergeCell ref="AR185:AS185"/>
    <mergeCell ref="AG185:AH185"/>
    <mergeCell ref="AI185:AJ185"/>
    <mergeCell ref="AK185:AL185"/>
    <mergeCell ref="BF188:BG188"/>
    <mergeCell ref="BB188:BC188"/>
    <mergeCell ref="BD188:BE188"/>
    <mergeCell ref="AU188:AV188"/>
    <mergeCell ref="AW188:AX188"/>
    <mergeCell ref="AY188:AZ188"/>
    <mergeCell ref="AD188:AE188"/>
    <mergeCell ref="BD185:BE185"/>
    <mergeCell ref="BF185:BG185"/>
    <mergeCell ref="BB185:BC185"/>
    <mergeCell ref="AU185:AV185"/>
    <mergeCell ref="AW185:AX185"/>
    <mergeCell ref="AY185:AZ185"/>
    <mergeCell ref="AN188:AO188"/>
    <mergeCell ref="AP188:AQ188"/>
    <mergeCell ref="AR188:AS188"/>
    <mergeCell ref="AG188:AH188"/>
    <mergeCell ref="AI188:AJ188"/>
    <mergeCell ref="AK188:AL188"/>
    <mergeCell ref="AB185:AC185"/>
    <mergeCell ref="AD185:AE185"/>
    <mergeCell ref="Z185:AA185"/>
    <mergeCell ref="BD190:BE190"/>
    <mergeCell ref="AU190:AV190"/>
    <mergeCell ref="AW190:AX190"/>
    <mergeCell ref="Z190:AA190"/>
    <mergeCell ref="AB190:AC190"/>
    <mergeCell ref="BF192:BG192"/>
    <mergeCell ref="BB192:BC192"/>
    <mergeCell ref="BD192:BE192"/>
    <mergeCell ref="AU192:AV192"/>
    <mergeCell ref="AW192:AX192"/>
    <mergeCell ref="AY192:AZ192"/>
    <mergeCell ref="S190:T190"/>
    <mergeCell ref="U190:V190"/>
    <mergeCell ref="W190:X190"/>
    <mergeCell ref="AG190:AH190"/>
    <mergeCell ref="AI190:AJ190"/>
    <mergeCell ref="AK190:AL190"/>
    <mergeCell ref="AD189:AE189"/>
    <mergeCell ref="Z189:AA189"/>
    <mergeCell ref="AB189:AC189"/>
    <mergeCell ref="S189:T189"/>
    <mergeCell ref="U189:V189"/>
    <mergeCell ref="W189:X189"/>
    <mergeCell ref="AG189:AH189"/>
    <mergeCell ref="AI189:AJ189"/>
    <mergeCell ref="Z188:AA188"/>
    <mergeCell ref="AB188:AC188"/>
    <mergeCell ref="S188:T188"/>
    <mergeCell ref="U188:V188"/>
    <mergeCell ref="W188:X188"/>
    <mergeCell ref="AB191:AC191"/>
    <mergeCell ref="S191:T191"/>
    <mergeCell ref="U191:V191"/>
    <mergeCell ref="W191:X191"/>
    <mergeCell ref="BF189:BG189"/>
    <mergeCell ref="BB189:BC189"/>
    <mergeCell ref="BD189:BE189"/>
    <mergeCell ref="AU189:AV189"/>
    <mergeCell ref="AW189:AX189"/>
    <mergeCell ref="AY189:AZ189"/>
    <mergeCell ref="AN190:AO190"/>
    <mergeCell ref="AP190:AQ190"/>
    <mergeCell ref="AR190:AS190"/>
    <mergeCell ref="BF190:BG190"/>
    <mergeCell ref="BB190:BC190"/>
    <mergeCell ref="AY190:AZ190"/>
    <mergeCell ref="AK189:AL189"/>
    <mergeCell ref="AN191:AO191"/>
    <mergeCell ref="AP191:AQ191"/>
    <mergeCell ref="AR191:AS191"/>
    <mergeCell ref="AG191:AH191"/>
    <mergeCell ref="AI191:AJ191"/>
    <mergeCell ref="AK191:AL191"/>
    <mergeCell ref="AN189:AO189"/>
    <mergeCell ref="AP189:AQ189"/>
    <mergeCell ref="AR189:AS189"/>
    <mergeCell ref="AD190:AE190"/>
    <mergeCell ref="BF191:BG191"/>
    <mergeCell ref="BB191:BC191"/>
    <mergeCell ref="BD191:BE191"/>
    <mergeCell ref="AU191:AV191"/>
    <mergeCell ref="AW191:AX191"/>
    <mergeCell ref="AY191:AZ191"/>
    <mergeCell ref="AN192:AO192"/>
    <mergeCell ref="AP192:AQ192"/>
    <mergeCell ref="AR192:AS192"/>
    <mergeCell ref="AG192:AH192"/>
    <mergeCell ref="AI192:AJ192"/>
    <mergeCell ref="AK192:AL192"/>
    <mergeCell ref="AD191:AE191"/>
    <mergeCell ref="Z191:AA191"/>
    <mergeCell ref="BF193:BG193"/>
    <mergeCell ref="BB193:BC193"/>
    <mergeCell ref="BD193:BE193"/>
    <mergeCell ref="AN193:AO193"/>
    <mergeCell ref="AP193:AQ193"/>
    <mergeCell ref="AR193:AS193"/>
    <mergeCell ref="AD192:AE192"/>
    <mergeCell ref="Z192:AA192"/>
    <mergeCell ref="AB192:AC192"/>
    <mergeCell ref="AU193:AV193"/>
    <mergeCell ref="AW193:AX193"/>
    <mergeCell ref="AY193:AZ193"/>
    <mergeCell ref="S195:T195"/>
    <mergeCell ref="U195:V195"/>
    <mergeCell ref="W195:X195"/>
    <mergeCell ref="AN196:AO196"/>
    <mergeCell ref="AP196:AQ196"/>
    <mergeCell ref="S192:T192"/>
    <mergeCell ref="U192:V192"/>
    <mergeCell ref="W192:X192"/>
    <mergeCell ref="AD194:AE194"/>
    <mergeCell ref="Z194:AA194"/>
    <mergeCell ref="AB194:AC194"/>
    <mergeCell ref="S194:T194"/>
    <mergeCell ref="U194:V194"/>
    <mergeCell ref="W194:X194"/>
    <mergeCell ref="AG194:AH194"/>
    <mergeCell ref="AI194:AJ194"/>
    <mergeCell ref="AK194:AL194"/>
    <mergeCell ref="AN194:AO194"/>
    <mergeCell ref="AP194:AQ194"/>
    <mergeCell ref="AD193:AE193"/>
    <mergeCell ref="Z193:AA193"/>
    <mergeCell ref="AB193:AC193"/>
    <mergeCell ref="S193:T193"/>
    <mergeCell ref="U193:V193"/>
    <mergeCell ref="W193:X193"/>
    <mergeCell ref="AG193:AH193"/>
    <mergeCell ref="AI193:AJ193"/>
    <mergeCell ref="AK193:AL193"/>
    <mergeCell ref="AU194:AV194"/>
    <mergeCell ref="AW194:AX194"/>
    <mergeCell ref="AY194:AZ194"/>
    <mergeCell ref="AN195:AO195"/>
    <mergeCell ref="AP195:AQ195"/>
    <mergeCell ref="AR195:AS195"/>
    <mergeCell ref="AG195:AH195"/>
    <mergeCell ref="AI195:AJ195"/>
    <mergeCell ref="AK195:AL195"/>
    <mergeCell ref="AD196:AE196"/>
    <mergeCell ref="Z196:AA196"/>
    <mergeCell ref="AB196:AC196"/>
    <mergeCell ref="AR196:AS196"/>
    <mergeCell ref="AG196:AH196"/>
    <mergeCell ref="AI196:AJ196"/>
    <mergeCell ref="AK196:AL196"/>
    <mergeCell ref="BF195:BG195"/>
    <mergeCell ref="BB195:BC195"/>
    <mergeCell ref="BD195:BE195"/>
    <mergeCell ref="AU195:AV195"/>
    <mergeCell ref="AW195:AX195"/>
    <mergeCell ref="AY195:AZ195"/>
    <mergeCell ref="AD195:AE195"/>
    <mergeCell ref="Z195:AA195"/>
    <mergeCell ref="AB195:AC195"/>
    <mergeCell ref="AR194:AS194"/>
    <mergeCell ref="BF194:BG194"/>
    <mergeCell ref="BB194:BC194"/>
    <mergeCell ref="BD194:BE194"/>
    <mergeCell ref="Z197:AA197"/>
    <mergeCell ref="AB197:AC197"/>
    <mergeCell ref="S197:T197"/>
    <mergeCell ref="U197:V197"/>
    <mergeCell ref="W197:X197"/>
    <mergeCell ref="BF196:BG196"/>
    <mergeCell ref="BB196:BC196"/>
    <mergeCell ref="BD196:BE196"/>
    <mergeCell ref="AU196:AV196"/>
    <mergeCell ref="AW196:AX196"/>
    <mergeCell ref="AY196:AZ196"/>
    <mergeCell ref="AN197:AO197"/>
    <mergeCell ref="AP197:AQ197"/>
    <mergeCell ref="AR197:AS197"/>
    <mergeCell ref="AG197:AH197"/>
    <mergeCell ref="AI197:AJ197"/>
    <mergeCell ref="AK197:AL197"/>
    <mergeCell ref="BF197:BG197"/>
    <mergeCell ref="BB197:BC197"/>
    <mergeCell ref="BD197:BE197"/>
    <mergeCell ref="AU197:AV197"/>
    <mergeCell ref="AW197:AX197"/>
    <mergeCell ref="AY197:AZ197"/>
    <mergeCell ref="AD197:AE197"/>
    <mergeCell ref="S196:T196"/>
    <mergeCell ref="U196:V196"/>
    <mergeCell ref="W196:X196"/>
    <mergeCell ref="W198:X198"/>
    <mergeCell ref="BF199:BG199"/>
    <mergeCell ref="BB199:BC199"/>
    <mergeCell ref="BD199:BE199"/>
    <mergeCell ref="AU199:AV199"/>
    <mergeCell ref="AW199:AX199"/>
    <mergeCell ref="AY199:AZ199"/>
    <mergeCell ref="AN198:AO198"/>
    <mergeCell ref="AP198:AQ198"/>
    <mergeCell ref="AR198:AS198"/>
    <mergeCell ref="AG198:AH198"/>
    <mergeCell ref="AI198:AJ198"/>
    <mergeCell ref="AK198:AL198"/>
    <mergeCell ref="AD199:AE199"/>
    <mergeCell ref="Z199:AA199"/>
    <mergeCell ref="AB199:AC199"/>
    <mergeCell ref="S199:T199"/>
    <mergeCell ref="U199:V199"/>
    <mergeCell ref="W199:X199"/>
    <mergeCell ref="BF198:BG198"/>
    <mergeCell ref="BB198:BC198"/>
    <mergeCell ref="BD198:BE198"/>
    <mergeCell ref="AU198:AV198"/>
    <mergeCell ref="AW198:AX198"/>
    <mergeCell ref="AY198:AZ198"/>
    <mergeCell ref="AD198:AE198"/>
    <mergeCell ref="Z198:AA198"/>
    <mergeCell ref="AB198:AC198"/>
    <mergeCell ref="S198:T198"/>
    <mergeCell ref="U198:V198"/>
    <mergeCell ref="AN199:AO199"/>
    <mergeCell ref="AP199:AQ199"/>
    <mergeCell ref="AR199:AS199"/>
    <mergeCell ref="AG199:AH199"/>
    <mergeCell ref="AI199:AJ199"/>
    <mergeCell ref="AK199:AL199"/>
    <mergeCell ref="BF200:BG200"/>
    <mergeCell ref="BB200:BC200"/>
    <mergeCell ref="BD200:BE200"/>
    <mergeCell ref="AU200:AV200"/>
    <mergeCell ref="AW200:AX200"/>
    <mergeCell ref="AY200:AZ200"/>
    <mergeCell ref="AN201:AO201"/>
    <mergeCell ref="AP201:AQ201"/>
    <mergeCell ref="AR201:AS201"/>
    <mergeCell ref="AI201:AJ201"/>
    <mergeCell ref="AK201:AL201"/>
    <mergeCell ref="AN200:AO200"/>
    <mergeCell ref="AP200:AQ200"/>
    <mergeCell ref="AR200:AS200"/>
    <mergeCell ref="AG200:AH200"/>
    <mergeCell ref="AI200:AJ200"/>
    <mergeCell ref="AK200:AL200"/>
    <mergeCell ref="Z202:AA202"/>
    <mergeCell ref="AB202:AC202"/>
    <mergeCell ref="S202:T202"/>
    <mergeCell ref="U202:V202"/>
    <mergeCell ref="W202:X202"/>
    <mergeCell ref="AG202:AH202"/>
    <mergeCell ref="BF201:BG201"/>
    <mergeCell ref="BB201:BC201"/>
    <mergeCell ref="BD201:BE201"/>
    <mergeCell ref="AU201:AV201"/>
    <mergeCell ref="AW201:AX201"/>
    <mergeCell ref="AY201:AZ201"/>
    <mergeCell ref="AD201:AE201"/>
    <mergeCell ref="Z201:AA201"/>
    <mergeCell ref="AB201:AC201"/>
    <mergeCell ref="S201:T201"/>
    <mergeCell ref="U201:V201"/>
    <mergeCell ref="W201:X201"/>
    <mergeCell ref="AG201:AH201"/>
    <mergeCell ref="AD200:AE200"/>
    <mergeCell ref="Z200:AA200"/>
    <mergeCell ref="AB200:AC200"/>
    <mergeCell ref="S200:T200"/>
    <mergeCell ref="U200:V200"/>
    <mergeCell ref="W200:X200"/>
    <mergeCell ref="BF203:BG203"/>
    <mergeCell ref="BB203:BC203"/>
    <mergeCell ref="BD203:BE203"/>
    <mergeCell ref="AU203:AV203"/>
    <mergeCell ref="AW203:AX203"/>
    <mergeCell ref="AY203:AZ203"/>
    <mergeCell ref="AN202:AO202"/>
    <mergeCell ref="AP202:AQ202"/>
    <mergeCell ref="AR202:AS202"/>
    <mergeCell ref="AI202:AJ202"/>
    <mergeCell ref="AK202:AL202"/>
    <mergeCell ref="AD203:AE203"/>
    <mergeCell ref="Z203:AA203"/>
    <mergeCell ref="AB203:AC203"/>
    <mergeCell ref="S203:T203"/>
    <mergeCell ref="U203:V203"/>
    <mergeCell ref="W203:X203"/>
    <mergeCell ref="AG203:AH203"/>
    <mergeCell ref="AI203:AJ203"/>
    <mergeCell ref="BF202:BG202"/>
    <mergeCell ref="BB202:BC202"/>
    <mergeCell ref="BD202:BE202"/>
    <mergeCell ref="AU202:AV202"/>
    <mergeCell ref="AW202:AX202"/>
    <mergeCell ref="AY202:AZ202"/>
    <mergeCell ref="AD202:AE202"/>
    <mergeCell ref="BF204:BG204"/>
    <mergeCell ref="BB204:BC204"/>
    <mergeCell ref="BD204:BE204"/>
    <mergeCell ref="AU204:AV204"/>
    <mergeCell ref="AW204:AX204"/>
    <mergeCell ref="AY204:AZ204"/>
    <mergeCell ref="AN203:AO203"/>
    <mergeCell ref="AP203:AQ203"/>
    <mergeCell ref="AR203:AS203"/>
    <mergeCell ref="AK203:AL203"/>
    <mergeCell ref="AN205:AO205"/>
    <mergeCell ref="AP205:AQ205"/>
    <mergeCell ref="AR205:AS205"/>
    <mergeCell ref="AD204:AE204"/>
    <mergeCell ref="Z204:AA204"/>
    <mergeCell ref="AB204:AC204"/>
    <mergeCell ref="S204:T204"/>
    <mergeCell ref="U204:V204"/>
    <mergeCell ref="W204:X204"/>
    <mergeCell ref="AG204:AH204"/>
    <mergeCell ref="AI204:AJ204"/>
    <mergeCell ref="BF205:BG205"/>
    <mergeCell ref="BB205:BC205"/>
    <mergeCell ref="BD205:BE205"/>
    <mergeCell ref="AU205:AV205"/>
    <mergeCell ref="AW205:AX205"/>
    <mergeCell ref="AY205:AZ205"/>
    <mergeCell ref="AN204:AO204"/>
    <mergeCell ref="AP204:AQ204"/>
    <mergeCell ref="AR204:AS204"/>
    <mergeCell ref="AK204:AL204"/>
    <mergeCell ref="AD205:AE205"/>
    <mergeCell ref="Z205:AA205"/>
    <mergeCell ref="AB205:AC205"/>
    <mergeCell ref="S205:T205"/>
    <mergeCell ref="U205:V205"/>
    <mergeCell ref="W205:X205"/>
    <mergeCell ref="AG205:AH205"/>
    <mergeCell ref="AI205:AJ205"/>
    <mergeCell ref="AK205:AL205"/>
    <mergeCell ref="S206:T206"/>
    <mergeCell ref="U206:V206"/>
    <mergeCell ref="W206:X206"/>
    <mergeCell ref="BF206:BG206"/>
    <mergeCell ref="BB206:BC206"/>
    <mergeCell ref="BD206:BE206"/>
    <mergeCell ref="AU206:AV206"/>
    <mergeCell ref="AW206:AX206"/>
    <mergeCell ref="AY206:AZ206"/>
    <mergeCell ref="BF207:BG207"/>
    <mergeCell ref="BB207:BC207"/>
    <mergeCell ref="BD207:BE207"/>
    <mergeCell ref="AU207:AV207"/>
    <mergeCell ref="AW207:AX207"/>
    <mergeCell ref="AY207:AZ207"/>
    <mergeCell ref="AD206:AE206"/>
    <mergeCell ref="Z206:AA206"/>
    <mergeCell ref="AB206:AC206"/>
    <mergeCell ref="AN206:AO206"/>
    <mergeCell ref="AP206:AQ206"/>
    <mergeCell ref="AR206:AS206"/>
    <mergeCell ref="AG206:AH206"/>
    <mergeCell ref="AI206:AJ206"/>
    <mergeCell ref="AK206:AL206"/>
    <mergeCell ref="AD207:AE207"/>
    <mergeCell ref="Z207:AA207"/>
    <mergeCell ref="AB207:AC207"/>
    <mergeCell ref="S207:T207"/>
    <mergeCell ref="U207:V207"/>
    <mergeCell ref="S211:T211"/>
    <mergeCell ref="U211:V211"/>
    <mergeCell ref="W211:X211"/>
    <mergeCell ref="C209:D209"/>
    <mergeCell ref="E209:N209"/>
    <mergeCell ref="AB212:AC212"/>
    <mergeCell ref="S212:T212"/>
    <mergeCell ref="U212:V212"/>
    <mergeCell ref="W212:X212"/>
    <mergeCell ref="AN212:AO212"/>
    <mergeCell ref="AP212:AQ212"/>
    <mergeCell ref="AR212:AS212"/>
    <mergeCell ref="AN211:AO211"/>
    <mergeCell ref="AP211:AQ211"/>
    <mergeCell ref="AR211:AS211"/>
    <mergeCell ref="AI208:AJ208"/>
    <mergeCell ref="AK208:AL208"/>
    <mergeCell ref="W207:X207"/>
    <mergeCell ref="AG207:AH207"/>
    <mergeCell ref="AI207:AJ207"/>
    <mergeCell ref="AK207:AL207"/>
    <mergeCell ref="AN207:AO207"/>
    <mergeCell ref="AP207:AQ207"/>
    <mergeCell ref="AR207:AS207"/>
    <mergeCell ref="BD208:BE208"/>
    <mergeCell ref="BF208:BG208"/>
    <mergeCell ref="BB208:BC208"/>
    <mergeCell ref="AU208:AV208"/>
    <mergeCell ref="AW208:AX208"/>
    <mergeCell ref="AY208:AZ208"/>
    <mergeCell ref="AB208:AC208"/>
    <mergeCell ref="AD208:AE208"/>
    <mergeCell ref="Z208:AA208"/>
    <mergeCell ref="O208:R208"/>
    <mergeCell ref="S208:T208"/>
    <mergeCell ref="U208:V208"/>
    <mergeCell ref="W208:X208"/>
    <mergeCell ref="AN208:AO208"/>
    <mergeCell ref="AP208:AQ208"/>
    <mergeCell ref="AR208:AS208"/>
    <mergeCell ref="AG208:AH208"/>
    <mergeCell ref="BF211:BG211"/>
    <mergeCell ref="BB211:BC211"/>
    <mergeCell ref="BD211:BE211"/>
    <mergeCell ref="AU211:AV211"/>
    <mergeCell ref="AW211:AX211"/>
    <mergeCell ref="AY211:AZ211"/>
    <mergeCell ref="AG213:AH213"/>
    <mergeCell ref="AI213:AJ213"/>
    <mergeCell ref="AK213:AL213"/>
    <mergeCell ref="AD213:AE213"/>
    <mergeCell ref="Z213:AA213"/>
    <mergeCell ref="AB213:AC213"/>
    <mergeCell ref="Z214:AA214"/>
    <mergeCell ref="AB214:AC214"/>
    <mergeCell ref="AU213:AV213"/>
    <mergeCell ref="AW213:AX213"/>
    <mergeCell ref="AY213:AZ213"/>
    <mergeCell ref="AN214:AO214"/>
    <mergeCell ref="AP214:AQ214"/>
    <mergeCell ref="AR214:AS214"/>
    <mergeCell ref="AG211:AH211"/>
    <mergeCell ref="AI211:AJ211"/>
    <mergeCell ref="AK211:AL211"/>
    <mergeCell ref="AD211:AE211"/>
    <mergeCell ref="Z211:AA211"/>
    <mergeCell ref="AB211:AC211"/>
    <mergeCell ref="AN215:AO215"/>
    <mergeCell ref="AP215:AQ215"/>
    <mergeCell ref="AR215:AS215"/>
    <mergeCell ref="AG214:AH214"/>
    <mergeCell ref="AI214:AJ214"/>
    <mergeCell ref="AK214:AL214"/>
    <mergeCell ref="AD214:AE214"/>
    <mergeCell ref="S213:T213"/>
    <mergeCell ref="U213:V213"/>
    <mergeCell ref="W213:X213"/>
    <mergeCell ref="BF212:BG212"/>
    <mergeCell ref="BB212:BC212"/>
    <mergeCell ref="BD212:BE212"/>
    <mergeCell ref="AU212:AV212"/>
    <mergeCell ref="AW212:AX212"/>
    <mergeCell ref="AY212:AZ212"/>
    <mergeCell ref="AN213:AO213"/>
    <mergeCell ref="AP213:AQ213"/>
    <mergeCell ref="AR213:AS213"/>
    <mergeCell ref="AG212:AH212"/>
    <mergeCell ref="AI212:AJ212"/>
    <mergeCell ref="AK212:AL212"/>
    <mergeCell ref="AD212:AE212"/>
    <mergeCell ref="Z212:AA212"/>
    <mergeCell ref="BF213:BG213"/>
    <mergeCell ref="BB213:BC213"/>
    <mergeCell ref="BD213:BE213"/>
    <mergeCell ref="Z216:AA216"/>
    <mergeCell ref="AB216:AC216"/>
    <mergeCell ref="S216:T216"/>
    <mergeCell ref="U216:V216"/>
    <mergeCell ref="W216:X216"/>
    <mergeCell ref="S214:T214"/>
    <mergeCell ref="U214:V214"/>
    <mergeCell ref="W214:X214"/>
    <mergeCell ref="BF215:BG215"/>
    <mergeCell ref="BB215:BC215"/>
    <mergeCell ref="BD215:BE215"/>
    <mergeCell ref="AU215:AV215"/>
    <mergeCell ref="AW215:AX215"/>
    <mergeCell ref="AY215:AZ215"/>
    <mergeCell ref="AN216:AO216"/>
    <mergeCell ref="AP216:AQ216"/>
    <mergeCell ref="AR216:AS216"/>
    <mergeCell ref="AG215:AH215"/>
    <mergeCell ref="AI215:AJ215"/>
    <mergeCell ref="AK215:AL215"/>
    <mergeCell ref="AD215:AE215"/>
    <mergeCell ref="Z215:AA215"/>
    <mergeCell ref="AB215:AC215"/>
    <mergeCell ref="S215:T215"/>
    <mergeCell ref="U215:V215"/>
    <mergeCell ref="W215:X215"/>
    <mergeCell ref="BF214:BG214"/>
    <mergeCell ref="BB214:BC214"/>
    <mergeCell ref="BD214:BE214"/>
    <mergeCell ref="AU214:AV214"/>
    <mergeCell ref="AW214:AX214"/>
    <mergeCell ref="AY214:AZ214"/>
    <mergeCell ref="BF216:BG216"/>
    <mergeCell ref="BB216:BC216"/>
    <mergeCell ref="BD216:BE216"/>
    <mergeCell ref="AU216:AV216"/>
    <mergeCell ref="AW216:AX216"/>
    <mergeCell ref="AY216:AZ216"/>
    <mergeCell ref="AN217:AO217"/>
    <mergeCell ref="AP217:AQ217"/>
    <mergeCell ref="AR217:AS217"/>
    <mergeCell ref="AG218:AH218"/>
    <mergeCell ref="AI218:AJ218"/>
    <mergeCell ref="AK218:AL218"/>
    <mergeCell ref="AD218:AE218"/>
    <mergeCell ref="BF218:BG218"/>
    <mergeCell ref="BB218:BC218"/>
    <mergeCell ref="BD218:BE218"/>
    <mergeCell ref="AU218:AV218"/>
    <mergeCell ref="AW218:AX218"/>
    <mergeCell ref="AY218:AZ218"/>
    <mergeCell ref="AG216:AH216"/>
    <mergeCell ref="AI216:AJ216"/>
    <mergeCell ref="AK216:AL216"/>
    <mergeCell ref="AD216:AE216"/>
    <mergeCell ref="Z218:AA218"/>
    <mergeCell ref="AB218:AC218"/>
    <mergeCell ref="S218:T218"/>
    <mergeCell ref="U218:V218"/>
    <mergeCell ref="W218:X218"/>
    <mergeCell ref="BF217:BG217"/>
    <mergeCell ref="BB217:BC217"/>
    <mergeCell ref="BD217:BE217"/>
    <mergeCell ref="AU217:AV217"/>
    <mergeCell ref="AW217:AX217"/>
    <mergeCell ref="AY217:AZ217"/>
    <mergeCell ref="AN218:AO218"/>
    <mergeCell ref="AP218:AQ218"/>
    <mergeCell ref="AR218:AS218"/>
    <mergeCell ref="AG217:AH217"/>
    <mergeCell ref="AI217:AJ217"/>
    <mergeCell ref="AK217:AL217"/>
    <mergeCell ref="AD217:AE217"/>
    <mergeCell ref="Z217:AA217"/>
    <mergeCell ref="AB217:AC217"/>
    <mergeCell ref="S217:T217"/>
    <mergeCell ref="U217:V217"/>
    <mergeCell ref="W217:X217"/>
    <mergeCell ref="Z220:AA220"/>
    <mergeCell ref="AB220:AC220"/>
    <mergeCell ref="Z221:AA221"/>
    <mergeCell ref="AB221:AC221"/>
    <mergeCell ref="S220:T220"/>
    <mergeCell ref="U220:V220"/>
    <mergeCell ref="W220:X220"/>
    <mergeCell ref="BF219:BG219"/>
    <mergeCell ref="BB219:BC219"/>
    <mergeCell ref="BD219:BE219"/>
    <mergeCell ref="AU219:AV219"/>
    <mergeCell ref="AW219:AX219"/>
    <mergeCell ref="AY219:AZ219"/>
    <mergeCell ref="AN220:AO220"/>
    <mergeCell ref="AP220:AQ220"/>
    <mergeCell ref="AR220:AS220"/>
    <mergeCell ref="AG219:AH219"/>
    <mergeCell ref="AI219:AJ219"/>
    <mergeCell ref="AK219:AL219"/>
    <mergeCell ref="AD219:AE219"/>
    <mergeCell ref="Z219:AA219"/>
    <mergeCell ref="AB219:AC219"/>
    <mergeCell ref="S219:T219"/>
    <mergeCell ref="U219:V219"/>
    <mergeCell ref="W219:X219"/>
    <mergeCell ref="AN219:AO219"/>
    <mergeCell ref="AP219:AQ219"/>
    <mergeCell ref="AR219:AS219"/>
    <mergeCell ref="AW221:AX221"/>
    <mergeCell ref="AY221:AZ221"/>
    <mergeCell ref="AU221:AV221"/>
    <mergeCell ref="AP222:AQ222"/>
    <mergeCell ref="AR222:AS222"/>
    <mergeCell ref="AG221:AH221"/>
    <mergeCell ref="AI221:AJ221"/>
    <mergeCell ref="AK221:AL221"/>
    <mergeCell ref="AD221:AE221"/>
    <mergeCell ref="BF220:BG220"/>
    <mergeCell ref="BB220:BC220"/>
    <mergeCell ref="BD220:BE220"/>
    <mergeCell ref="AU220:AV220"/>
    <mergeCell ref="AW220:AX220"/>
    <mergeCell ref="AY220:AZ220"/>
    <mergeCell ref="AN221:AO221"/>
    <mergeCell ref="AP221:AQ221"/>
    <mergeCell ref="AR221:AS221"/>
    <mergeCell ref="AG220:AH220"/>
    <mergeCell ref="AI220:AJ220"/>
    <mergeCell ref="AK220:AL220"/>
    <mergeCell ref="AD220:AE220"/>
    <mergeCell ref="W223:X223"/>
    <mergeCell ref="BF224:BG224"/>
    <mergeCell ref="BB224:BC224"/>
    <mergeCell ref="BD224:BE224"/>
    <mergeCell ref="AU224:AV224"/>
    <mergeCell ref="AW224:AX224"/>
    <mergeCell ref="AY224:AZ224"/>
    <mergeCell ref="S221:T221"/>
    <mergeCell ref="U221:V221"/>
    <mergeCell ref="W221:X221"/>
    <mergeCell ref="BF222:BG222"/>
    <mergeCell ref="BB222:BC222"/>
    <mergeCell ref="BD222:BE222"/>
    <mergeCell ref="AU222:AV222"/>
    <mergeCell ref="AW222:AX222"/>
    <mergeCell ref="AY222:AZ222"/>
    <mergeCell ref="AN223:AO223"/>
    <mergeCell ref="AP223:AQ223"/>
    <mergeCell ref="AR223:AS223"/>
    <mergeCell ref="AG222:AH222"/>
    <mergeCell ref="AI222:AJ222"/>
    <mergeCell ref="AK222:AL222"/>
    <mergeCell ref="AD222:AE222"/>
    <mergeCell ref="Z222:AA222"/>
    <mergeCell ref="AB222:AC222"/>
    <mergeCell ref="S222:T222"/>
    <mergeCell ref="U222:V222"/>
    <mergeCell ref="W222:X222"/>
    <mergeCell ref="BF221:BG221"/>
    <mergeCell ref="BB221:BC221"/>
    <mergeCell ref="BD221:BE221"/>
    <mergeCell ref="AN222:AO222"/>
    <mergeCell ref="AG224:AH224"/>
    <mergeCell ref="AI224:AJ224"/>
    <mergeCell ref="AK224:AL224"/>
    <mergeCell ref="AD224:AE224"/>
    <mergeCell ref="Z224:AA224"/>
    <mergeCell ref="AB224:AC224"/>
    <mergeCell ref="S224:T224"/>
    <mergeCell ref="U224:V224"/>
    <mergeCell ref="W224:X224"/>
    <mergeCell ref="BF225:BG225"/>
    <mergeCell ref="BB225:BC225"/>
    <mergeCell ref="BD225:BE225"/>
    <mergeCell ref="AU225:AV225"/>
    <mergeCell ref="AW225:AX225"/>
    <mergeCell ref="AY225:AZ225"/>
    <mergeCell ref="BF223:BG223"/>
    <mergeCell ref="BB223:BC223"/>
    <mergeCell ref="BD223:BE223"/>
    <mergeCell ref="AU223:AV223"/>
    <mergeCell ref="AW223:AX223"/>
    <mergeCell ref="AY223:AZ223"/>
    <mergeCell ref="AN224:AO224"/>
    <mergeCell ref="AP224:AQ224"/>
    <mergeCell ref="AR224:AS224"/>
    <mergeCell ref="AG223:AH223"/>
    <mergeCell ref="AI223:AJ223"/>
    <mergeCell ref="AK223:AL223"/>
    <mergeCell ref="AD223:AE223"/>
    <mergeCell ref="Z223:AA223"/>
    <mergeCell ref="AB223:AC223"/>
    <mergeCell ref="S223:T223"/>
    <mergeCell ref="U223:V223"/>
    <mergeCell ref="S226:T226"/>
    <mergeCell ref="U226:V226"/>
    <mergeCell ref="W226:X226"/>
    <mergeCell ref="BF227:BG227"/>
    <mergeCell ref="BB227:BC227"/>
    <mergeCell ref="BD227:BE227"/>
    <mergeCell ref="AU227:AV227"/>
    <mergeCell ref="AW227:AX227"/>
    <mergeCell ref="AY227:AZ227"/>
    <mergeCell ref="AN226:AO226"/>
    <mergeCell ref="AP226:AQ226"/>
    <mergeCell ref="AR226:AS226"/>
    <mergeCell ref="AG225:AH225"/>
    <mergeCell ref="AI225:AJ225"/>
    <mergeCell ref="AK225:AL225"/>
    <mergeCell ref="AD225:AE225"/>
    <mergeCell ref="Z225:AA225"/>
    <mergeCell ref="AB225:AC225"/>
    <mergeCell ref="S225:T225"/>
    <mergeCell ref="U225:V225"/>
    <mergeCell ref="W225:X225"/>
    <mergeCell ref="AD227:AE227"/>
    <mergeCell ref="Z227:AA227"/>
    <mergeCell ref="AB227:AC227"/>
    <mergeCell ref="S227:T227"/>
    <mergeCell ref="U227:V227"/>
    <mergeCell ref="W227:X227"/>
    <mergeCell ref="AN225:AO225"/>
    <mergeCell ref="AP225:AQ225"/>
    <mergeCell ref="AR225:AS225"/>
    <mergeCell ref="U230:V230"/>
    <mergeCell ref="W230:X230"/>
    <mergeCell ref="BF226:BG226"/>
    <mergeCell ref="BB226:BC226"/>
    <mergeCell ref="BD226:BE226"/>
    <mergeCell ref="AU226:AV226"/>
    <mergeCell ref="AW226:AX226"/>
    <mergeCell ref="AY226:AZ226"/>
    <mergeCell ref="AN227:AO227"/>
    <mergeCell ref="AP227:AQ227"/>
    <mergeCell ref="AR227:AS227"/>
    <mergeCell ref="AG226:AH226"/>
    <mergeCell ref="AI226:AJ226"/>
    <mergeCell ref="AK226:AL226"/>
    <mergeCell ref="AD226:AE226"/>
    <mergeCell ref="Z226:AA226"/>
    <mergeCell ref="AB226:AC226"/>
    <mergeCell ref="AW230:AX230"/>
    <mergeCell ref="AY230:AZ230"/>
    <mergeCell ref="AR228:AS228"/>
    <mergeCell ref="AD229:AE229"/>
    <mergeCell ref="Z229:AA229"/>
    <mergeCell ref="AB229:AC229"/>
    <mergeCell ref="S229:T229"/>
    <mergeCell ref="U229:V229"/>
    <mergeCell ref="W229:X229"/>
    <mergeCell ref="S231:T231"/>
    <mergeCell ref="BF228:BG228"/>
    <mergeCell ref="BB228:BC228"/>
    <mergeCell ref="BD228:BE228"/>
    <mergeCell ref="AU228:AV228"/>
    <mergeCell ref="AW228:AX228"/>
    <mergeCell ref="AY228:AZ228"/>
    <mergeCell ref="AG227:AH227"/>
    <mergeCell ref="AI227:AJ227"/>
    <mergeCell ref="AK227:AL227"/>
    <mergeCell ref="AD228:AE228"/>
    <mergeCell ref="Z228:AA228"/>
    <mergeCell ref="AB228:AC228"/>
    <mergeCell ref="S228:T228"/>
    <mergeCell ref="U228:V228"/>
    <mergeCell ref="W228:X228"/>
    <mergeCell ref="AG230:AH230"/>
    <mergeCell ref="AI230:AJ230"/>
    <mergeCell ref="AK230:AL230"/>
    <mergeCell ref="AD230:AE230"/>
    <mergeCell ref="Z230:AA230"/>
    <mergeCell ref="AB230:AC230"/>
    <mergeCell ref="S230:T230"/>
    <mergeCell ref="AG235:AH235"/>
    <mergeCell ref="AI235:AJ235"/>
    <mergeCell ref="AG228:AH228"/>
    <mergeCell ref="AI228:AJ228"/>
    <mergeCell ref="AK228:AL228"/>
    <mergeCell ref="AG229:AH229"/>
    <mergeCell ref="AI229:AJ229"/>
    <mergeCell ref="AK229:AL229"/>
    <mergeCell ref="AN228:AO228"/>
    <mergeCell ref="AP228:AQ228"/>
    <mergeCell ref="BF234:BG234"/>
    <mergeCell ref="BB234:BC234"/>
    <mergeCell ref="BD234:BE234"/>
    <mergeCell ref="AU234:AV234"/>
    <mergeCell ref="AW234:AX234"/>
    <mergeCell ref="AY234:AZ234"/>
    <mergeCell ref="BF229:BG229"/>
    <mergeCell ref="BB229:BC229"/>
    <mergeCell ref="BD229:BE229"/>
    <mergeCell ref="AU229:AV229"/>
    <mergeCell ref="AW229:AX229"/>
    <mergeCell ref="AY229:AZ229"/>
    <mergeCell ref="AN230:AO230"/>
    <mergeCell ref="AP230:AQ230"/>
    <mergeCell ref="AR230:AS230"/>
    <mergeCell ref="AN229:AO229"/>
    <mergeCell ref="AP229:AQ229"/>
    <mergeCell ref="AR229:AS229"/>
    <mergeCell ref="BF230:BG230"/>
    <mergeCell ref="BB230:BC230"/>
    <mergeCell ref="BD230:BE230"/>
    <mergeCell ref="AU230:AV230"/>
    <mergeCell ref="BF237:BG237"/>
    <mergeCell ref="BB237:BC237"/>
    <mergeCell ref="AR231:AS231"/>
    <mergeCell ref="AG234:AH234"/>
    <mergeCell ref="AI234:AJ234"/>
    <mergeCell ref="AK234:AL234"/>
    <mergeCell ref="AD234:AE234"/>
    <mergeCell ref="Z234:AA234"/>
    <mergeCell ref="AB234:AC234"/>
    <mergeCell ref="S234:T234"/>
    <mergeCell ref="U234:V234"/>
    <mergeCell ref="W234:X234"/>
    <mergeCell ref="BF235:BG235"/>
    <mergeCell ref="BB235:BC235"/>
    <mergeCell ref="BD235:BE235"/>
    <mergeCell ref="AU235:AV235"/>
    <mergeCell ref="AW235:AX235"/>
    <mergeCell ref="AY235:AZ235"/>
    <mergeCell ref="BD231:BE231"/>
    <mergeCell ref="BF231:BG231"/>
    <mergeCell ref="BB231:BC231"/>
    <mergeCell ref="AU231:AV231"/>
    <mergeCell ref="AW231:AX231"/>
    <mergeCell ref="AY231:AZ231"/>
    <mergeCell ref="AN234:AO234"/>
    <mergeCell ref="AP234:AQ234"/>
    <mergeCell ref="AR234:AS234"/>
    <mergeCell ref="AG231:AH231"/>
    <mergeCell ref="AI231:AJ231"/>
    <mergeCell ref="AK231:AL231"/>
    <mergeCell ref="AB231:AC231"/>
    <mergeCell ref="AD231:AE231"/>
    <mergeCell ref="AI239:AJ239"/>
    <mergeCell ref="AK239:AL239"/>
    <mergeCell ref="AK235:AL235"/>
    <mergeCell ref="AD235:AE235"/>
    <mergeCell ref="Z235:AA235"/>
    <mergeCell ref="AB235:AC235"/>
    <mergeCell ref="S235:T235"/>
    <mergeCell ref="U235:V235"/>
    <mergeCell ref="W235:X235"/>
    <mergeCell ref="AN237:AO237"/>
    <mergeCell ref="AP237:AQ237"/>
    <mergeCell ref="AR237:AS237"/>
    <mergeCell ref="Z231:AA231"/>
    <mergeCell ref="U231:V231"/>
    <mergeCell ref="W231:X231"/>
    <mergeCell ref="BF236:BG236"/>
    <mergeCell ref="BB236:BC236"/>
    <mergeCell ref="BD236:BE236"/>
    <mergeCell ref="AU236:AV236"/>
    <mergeCell ref="AW236:AX236"/>
    <mergeCell ref="AY236:AZ236"/>
    <mergeCell ref="AN235:AO235"/>
    <mergeCell ref="AP235:AQ235"/>
    <mergeCell ref="AR235:AS235"/>
    <mergeCell ref="AG236:AH236"/>
    <mergeCell ref="AI236:AJ236"/>
    <mergeCell ref="AK236:AL236"/>
    <mergeCell ref="AD236:AE236"/>
    <mergeCell ref="Z236:AA236"/>
    <mergeCell ref="AB236:AC236"/>
    <mergeCell ref="AN231:AO231"/>
    <mergeCell ref="AP231:AQ231"/>
    <mergeCell ref="AI240:AJ240"/>
    <mergeCell ref="AK240:AL240"/>
    <mergeCell ref="W238:X238"/>
    <mergeCell ref="BF239:BG239"/>
    <mergeCell ref="BB239:BC239"/>
    <mergeCell ref="BD239:BE239"/>
    <mergeCell ref="AU239:AV239"/>
    <mergeCell ref="AW239:AX239"/>
    <mergeCell ref="AY239:AZ239"/>
    <mergeCell ref="BD237:BE237"/>
    <mergeCell ref="AU237:AV237"/>
    <mergeCell ref="AW237:AX237"/>
    <mergeCell ref="AY237:AZ237"/>
    <mergeCell ref="AN238:AO238"/>
    <mergeCell ref="AP238:AQ238"/>
    <mergeCell ref="AR238:AS238"/>
    <mergeCell ref="S236:T236"/>
    <mergeCell ref="U236:V236"/>
    <mergeCell ref="W236:X236"/>
    <mergeCell ref="AN236:AO236"/>
    <mergeCell ref="AP236:AQ236"/>
    <mergeCell ref="AR236:AS236"/>
    <mergeCell ref="AG237:AH237"/>
    <mergeCell ref="AI237:AJ237"/>
    <mergeCell ref="AK237:AL237"/>
    <mergeCell ref="AD237:AE237"/>
    <mergeCell ref="Z237:AA237"/>
    <mergeCell ref="AB237:AC237"/>
    <mergeCell ref="S237:T237"/>
    <mergeCell ref="U237:V237"/>
    <mergeCell ref="W237:X237"/>
    <mergeCell ref="AG239:AH239"/>
    <mergeCell ref="AP241:AQ241"/>
    <mergeCell ref="AR241:AS241"/>
    <mergeCell ref="AD239:AE239"/>
    <mergeCell ref="Z239:AA239"/>
    <mergeCell ref="AB239:AC239"/>
    <mergeCell ref="S239:T239"/>
    <mergeCell ref="U239:V239"/>
    <mergeCell ref="W239:X239"/>
    <mergeCell ref="BF240:BG240"/>
    <mergeCell ref="BB240:BC240"/>
    <mergeCell ref="BD240:BE240"/>
    <mergeCell ref="AU240:AV240"/>
    <mergeCell ref="AW240:AX240"/>
    <mergeCell ref="AY240:AZ240"/>
    <mergeCell ref="BF238:BG238"/>
    <mergeCell ref="BB238:BC238"/>
    <mergeCell ref="BD238:BE238"/>
    <mergeCell ref="AU238:AV238"/>
    <mergeCell ref="AW238:AX238"/>
    <mergeCell ref="AY238:AZ238"/>
    <mergeCell ref="AN239:AO239"/>
    <mergeCell ref="AP239:AQ239"/>
    <mergeCell ref="AR239:AS239"/>
    <mergeCell ref="AG238:AH238"/>
    <mergeCell ref="AI238:AJ238"/>
    <mergeCell ref="AK238:AL238"/>
    <mergeCell ref="AD238:AE238"/>
    <mergeCell ref="Z238:AA238"/>
    <mergeCell ref="AB238:AC238"/>
    <mergeCell ref="S238:T238"/>
    <mergeCell ref="U238:V238"/>
    <mergeCell ref="AG240:AH240"/>
    <mergeCell ref="Z242:AA242"/>
    <mergeCell ref="AB242:AC242"/>
    <mergeCell ref="S242:T242"/>
    <mergeCell ref="U242:V242"/>
    <mergeCell ref="W242:X242"/>
    <mergeCell ref="AD240:AE240"/>
    <mergeCell ref="Z240:AA240"/>
    <mergeCell ref="AB240:AC240"/>
    <mergeCell ref="S240:T240"/>
    <mergeCell ref="U240:V240"/>
    <mergeCell ref="W240:X240"/>
    <mergeCell ref="AN242:AO242"/>
    <mergeCell ref="AP242:AQ242"/>
    <mergeCell ref="BF241:BG241"/>
    <mergeCell ref="BB241:BC241"/>
    <mergeCell ref="BD241:BE241"/>
    <mergeCell ref="AU241:AV241"/>
    <mergeCell ref="AW241:AX241"/>
    <mergeCell ref="AY241:AZ241"/>
    <mergeCell ref="AN240:AO240"/>
    <mergeCell ref="AP240:AQ240"/>
    <mergeCell ref="AR240:AS240"/>
    <mergeCell ref="AG241:AH241"/>
    <mergeCell ref="AI241:AJ241"/>
    <mergeCell ref="AK241:AL241"/>
    <mergeCell ref="AD241:AE241"/>
    <mergeCell ref="Z241:AA241"/>
    <mergeCell ref="AB241:AC241"/>
    <mergeCell ref="S241:T241"/>
    <mergeCell ref="U241:V241"/>
    <mergeCell ref="W241:X241"/>
    <mergeCell ref="AN241:AO241"/>
    <mergeCell ref="BF243:BG243"/>
    <mergeCell ref="BB243:BC243"/>
    <mergeCell ref="BD243:BE243"/>
    <mergeCell ref="AU243:AV243"/>
    <mergeCell ref="AW243:AX243"/>
    <mergeCell ref="AY243:AZ243"/>
    <mergeCell ref="AN244:AO244"/>
    <mergeCell ref="AP244:AQ244"/>
    <mergeCell ref="AR244:AS244"/>
    <mergeCell ref="AR242:AS242"/>
    <mergeCell ref="AG243:AH243"/>
    <mergeCell ref="AI243:AJ243"/>
    <mergeCell ref="AK243:AL243"/>
    <mergeCell ref="AD243:AE243"/>
    <mergeCell ref="Z243:AA243"/>
    <mergeCell ref="AB243:AC243"/>
    <mergeCell ref="S243:T243"/>
    <mergeCell ref="U243:V243"/>
    <mergeCell ref="W243:X243"/>
    <mergeCell ref="BF242:BG242"/>
    <mergeCell ref="BB242:BC242"/>
    <mergeCell ref="BD242:BE242"/>
    <mergeCell ref="AU242:AV242"/>
    <mergeCell ref="AW242:AX242"/>
    <mergeCell ref="AY242:AZ242"/>
    <mergeCell ref="AN243:AO243"/>
    <mergeCell ref="AP243:AQ243"/>
    <mergeCell ref="AR243:AS243"/>
    <mergeCell ref="AG242:AH242"/>
    <mergeCell ref="AI242:AJ242"/>
    <mergeCell ref="AK242:AL242"/>
    <mergeCell ref="AD242:AE242"/>
    <mergeCell ref="BF244:BG244"/>
    <mergeCell ref="BB244:BC244"/>
    <mergeCell ref="BD244:BE244"/>
    <mergeCell ref="AU244:AV244"/>
    <mergeCell ref="AW244:AX244"/>
    <mergeCell ref="AY244:AZ244"/>
    <mergeCell ref="AN245:AO245"/>
    <mergeCell ref="AP245:AQ245"/>
    <mergeCell ref="AR245:AS245"/>
    <mergeCell ref="AG244:AH244"/>
    <mergeCell ref="AI244:AJ244"/>
    <mergeCell ref="AK244:AL244"/>
    <mergeCell ref="AD244:AE244"/>
    <mergeCell ref="Z244:AA244"/>
    <mergeCell ref="AB244:AC244"/>
    <mergeCell ref="S244:T244"/>
    <mergeCell ref="U244:V244"/>
    <mergeCell ref="W244:X244"/>
    <mergeCell ref="BF245:BG245"/>
    <mergeCell ref="BB245:BC245"/>
    <mergeCell ref="BD245:BE245"/>
    <mergeCell ref="AU245:AV245"/>
    <mergeCell ref="AW245:AX245"/>
    <mergeCell ref="AY245:AZ245"/>
    <mergeCell ref="AN246:AO246"/>
    <mergeCell ref="AP246:AQ246"/>
    <mergeCell ref="AR246:AS246"/>
    <mergeCell ref="AG245:AH245"/>
    <mergeCell ref="AI245:AJ245"/>
    <mergeCell ref="AK245:AL245"/>
    <mergeCell ref="AD245:AE245"/>
    <mergeCell ref="Z245:AA245"/>
    <mergeCell ref="AB245:AC245"/>
    <mergeCell ref="S245:T245"/>
    <mergeCell ref="U245:V245"/>
    <mergeCell ref="W245:X245"/>
    <mergeCell ref="BF246:BG246"/>
    <mergeCell ref="BB246:BC246"/>
    <mergeCell ref="BD246:BE246"/>
    <mergeCell ref="AU246:AV246"/>
    <mergeCell ref="AW246:AX246"/>
    <mergeCell ref="AY246:AZ246"/>
    <mergeCell ref="AN247:AO247"/>
    <mergeCell ref="AP247:AQ247"/>
    <mergeCell ref="AR247:AS247"/>
    <mergeCell ref="AG246:AH246"/>
    <mergeCell ref="AI246:AJ246"/>
    <mergeCell ref="AK246:AL246"/>
    <mergeCell ref="AD246:AE246"/>
    <mergeCell ref="Z246:AA246"/>
    <mergeCell ref="AB246:AC246"/>
    <mergeCell ref="S246:T246"/>
    <mergeCell ref="U246:V246"/>
    <mergeCell ref="W246:X246"/>
    <mergeCell ref="AG248:AH248"/>
    <mergeCell ref="AI248:AJ248"/>
    <mergeCell ref="AK248:AL248"/>
    <mergeCell ref="AD248:AE248"/>
    <mergeCell ref="Z248:AA248"/>
    <mergeCell ref="AB248:AC248"/>
    <mergeCell ref="S248:T248"/>
    <mergeCell ref="U248:V248"/>
    <mergeCell ref="W248:X248"/>
    <mergeCell ref="BF247:BG247"/>
    <mergeCell ref="BB247:BC247"/>
    <mergeCell ref="BD247:BE247"/>
    <mergeCell ref="AU247:AV247"/>
    <mergeCell ref="AW247:AX247"/>
    <mergeCell ref="AY247:AZ247"/>
    <mergeCell ref="AN248:AO248"/>
    <mergeCell ref="AP248:AQ248"/>
    <mergeCell ref="AR248:AS248"/>
    <mergeCell ref="AG247:AH247"/>
    <mergeCell ref="AI247:AJ247"/>
    <mergeCell ref="AK247:AL247"/>
    <mergeCell ref="AD247:AE247"/>
    <mergeCell ref="Z247:AA247"/>
    <mergeCell ref="AB247:AC247"/>
    <mergeCell ref="S247:T247"/>
    <mergeCell ref="U247:V247"/>
    <mergeCell ref="W247:X247"/>
    <mergeCell ref="AN250:AO250"/>
    <mergeCell ref="AP250:AQ250"/>
    <mergeCell ref="AR250:AS250"/>
    <mergeCell ref="AG249:AH249"/>
    <mergeCell ref="AI249:AJ249"/>
    <mergeCell ref="AK249:AL249"/>
    <mergeCell ref="AD249:AE249"/>
    <mergeCell ref="Z249:AA249"/>
    <mergeCell ref="AB249:AC249"/>
    <mergeCell ref="BF248:BG248"/>
    <mergeCell ref="BB248:BC248"/>
    <mergeCell ref="BD248:BE248"/>
    <mergeCell ref="AU248:AV248"/>
    <mergeCell ref="AW248:AX248"/>
    <mergeCell ref="AY248:AZ248"/>
    <mergeCell ref="S249:T249"/>
    <mergeCell ref="U249:V249"/>
    <mergeCell ref="W249:X249"/>
    <mergeCell ref="BF250:BG250"/>
    <mergeCell ref="BB250:BC250"/>
    <mergeCell ref="BD250:BE250"/>
    <mergeCell ref="AU250:AV250"/>
    <mergeCell ref="AW250:AX250"/>
    <mergeCell ref="AY250:AZ250"/>
    <mergeCell ref="AN249:AO249"/>
    <mergeCell ref="AP249:AQ249"/>
    <mergeCell ref="AR249:AS249"/>
    <mergeCell ref="AG250:AH250"/>
    <mergeCell ref="AI250:AJ250"/>
    <mergeCell ref="AK250:AL250"/>
    <mergeCell ref="AD250:AE250"/>
    <mergeCell ref="Z250:AA250"/>
    <mergeCell ref="AB250:AC250"/>
    <mergeCell ref="S250:T250"/>
    <mergeCell ref="U250:V250"/>
    <mergeCell ref="W250:X250"/>
    <mergeCell ref="BF249:BG249"/>
    <mergeCell ref="BB249:BC249"/>
    <mergeCell ref="BD249:BE249"/>
    <mergeCell ref="AU249:AV249"/>
    <mergeCell ref="AW249:AX249"/>
    <mergeCell ref="AY249:AZ249"/>
    <mergeCell ref="U254:V254"/>
    <mergeCell ref="AG252:AH252"/>
    <mergeCell ref="AI252:AJ252"/>
    <mergeCell ref="AK252:AL252"/>
    <mergeCell ref="AD252:AE252"/>
    <mergeCell ref="Z252:AA252"/>
    <mergeCell ref="AB252:AC252"/>
    <mergeCell ref="S252:T252"/>
    <mergeCell ref="U252:V252"/>
    <mergeCell ref="W252:X252"/>
    <mergeCell ref="BF251:BG251"/>
    <mergeCell ref="BB251:BC251"/>
    <mergeCell ref="BD251:BE251"/>
    <mergeCell ref="AU251:AV251"/>
    <mergeCell ref="AW251:AX251"/>
    <mergeCell ref="AY251:AZ251"/>
    <mergeCell ref="AN252:AO252"/>
    <mergeCell ref="AP252:AQ252"/>
    <mergeCell ref="AR252:AS252"/>
    <mergeCell ref="AG251:AH251"/>
    <mergeCell ref="AI251:AJ251"/>
    <mergeCell ref="AK251:AL251"/>
    <mergeCell ref="AD251:AE251"/>
    <mergeCell ref="Z251:AA251"/>
    <mergeCell ref="AB251:AC251"/>
    <mergeCell ref="S251:T251"/>
    <mergeCell ref="U251:V251"/>
    <mergeCell ref="W251:X251"/>
    <mergeCell ref="AN251:AO251"/>
    <mergeCell ref="AP251:AQ251"/>
    <mergeCell ref="AR251:AS251"/>
    <mergeCell ref="W256:X256"/>
    <mergeCell ref="AG253:AH253"/>
    <mergeCell ref="AI253:AJ253"/>
    <mergeCell ref="AK253:AL253"/>
    <mergeCell ref="AD253:AE253"/>
    <mergeCell ref="Z253:AA253"/>
    <mergeCell ref="AB253:AC253"/>
    <mergeCell ref="S253:T253"/>
    <mergeCell ref="U253:V253"/>
    <mergeCell ref="W253:X253"/>
    <mergeCell ref="AD254:AE254"/>
    <mergeCell ref="Z254:AA254"/>
    <mergeCell ref="AB254:AC254"/>
    <mergeCell ref="S254:T254"/>
    <mergeCell ref="AP255:AQ255"/>
    <mergeCell ref="W254:X254"/>
    <mergeCell ref="Z258:AA258"/>
    <mergeCell ref="AK258:AL258"/>
    <mergeCell ref="AB258:AC258"/>
    <mergeCell ref="AD258:AE258"/>
    <mergeCell ref="AD257:AE257"/>
    <mergeCell ref="BF252:BG252"/>
    <mergeCell ref="BB252:BC252"/>
    <mergeCell ref="BD252:BE252"/>
    <mergeCell ref="AU252:AV252"/>
    <mergeCell ref="AW252:AX252"/>
    <mergeCell ref="AY252:AZ252"/>
    <mergeCell ref="BF254:BG254"/>
    <mergeCell ref="BB254:BC254"/>
    <mergeCell ref="BD254:BE254"/>
    <mergeCell ref="AU254:AV254"/>
    <mergeCell ref="AW254:AX254"/>
    <mergeCell ref="AY254:AZ254"/>
    <mergeCell ref="AN253:AO253"/>
    <mergeCell ref="AP253:AQ253"/>
    <mergeCell ref="AR253:AS253"/>
    <mergeCell ref="AG254:AH254"/>
    <mergeCell ref="AI254:AJ254"/>
    <mergeCell ref="AK254:AL254"/>
    <mergeCell ref="BF253:BG253"/>
    <mergeCell ref="BB253:BC253"/>
    <mergeCell ref="BD253:BE253"/>
    <mergeCell ref="AU253:AV253"/>
    <mergeCell ref="AW253:AX253"/>
    <mergeCell ref="AY253:AZ253"/>
    <mergeCell ref="AN254:AO254"/>
    <mergeCell ref="AP254:AQ254"/>
    <mergeCell ref="AR254:AS254"/>
    <mergeCell ref="AG256:AH256"/>
    <mergeCell ref="AI256:AJ256"/>
    <mergeCell ref="AK256:AL256"/>
    <mergeCell ref="AG258:AH258"/>
    <mergeCell ref="AI258:AJ258"/>
    <mergeCell ref="S258:T258"/>
    <mergeCell ref="U258:V258"/>
    <mergeCell ref="W258:X258"/>
    <mergeCell ref="AN256:AO256"/>
    <mergeCell ref="AP256:AQ256"/>
    <mergeCell ref="AR256:AS256"/>
    <mergeCell ref="AG255:AH255"/>
    <mergeCell ref="AI255:AJ255"/>
    <mergeCell ref="AK255:AL255"/>
    <mergeCell ref="AD255:AE255"/>
    <mergeCell ref="Z255:AA255"/>
    <mergeCell ref="AB255:AC255"/>
    <mergeCell ref="S255:T255"/>
    <mergeCell ref="U255:V255"/>
    <mergeCell ref="W255:X255"/>
    <mergeCell ref="AN255:AO255"/>
    <mergeCell ref="Z256:AA256"/>
    <mergeCell ref="AB256:AC256"/>
    <mergeCell ref="S256:T256"/>
    <mergeCell ref="U256:V256"/>
    <mergeCell ref="AR255:AS255"/>
    <mergeCell ref="Z257:AA257"/>
    <mergeCell ref="AB257:AC257"/>
    <mergeCell ref="S257:T257"/>
    <mergeCell ref="U257:V257"/>
    <mergeCell ref="W257:X257"/>
    <mergeCell ref="AD256:AE256"/>
    <mergeCell ref="AU257:AV257"/>
    <mergeCell ref="AW257:AX257"/>
    <mergeCell ref="AY257:AZ257"/>
    <mergeCell ref="AN258:AO258"/>
    <mergeCell ref="AP258:AQ258"/>
    <mergeCell ref="AR258:AS258"/>
    <mergeCell ref="AG257:AH257"/>
    <mergeCell ref="AI257:AJ257"/>
    <mergeCell ref="AK257:AL257"/>
    <mergeCell ref="BD258:BE258"/>
    <mergeCell ref="BF258:BG258"/>
    <mergeCell ref="BB258:BC258"/>
    <mergeCell ref="AU258:AV258"/>
    <mergeCell ref="AW258:AX258"/>
    <mergeCell ref="AY258:AZ258"/>
    <mergeCell ref="AN257:AO257"/>
    <mergeCell ref="AP257:AQ257"/>
    <mergeCell ref="AR257:AS257"/>
    <mergeCell ref="BF255:BG255"/>
    <mergeCell ref="BB255:BC255"/>
    <mergeCell ref="BD255:BE255"/>
    <mergeCell ref="AU255:AV255"/>
    <mergeCell ref="AW255:AX255"/>
    <mergeCell ref="AY255:AZ255"/>
    <mergeCell ref="C259:D259"/>
    <mergeCell ref="E259:N259"/>
    <mergeCell ref="AD262:AE262"/>
    <mergeCell ref="Z262:AA262"/>
    <mergeCell ref="AB262:AC262"/>
    <mergeCell ref="S262:T262"/>
    <mergeCell ref="U262:V262"/>
    <mergeCell ref="W262:X262"/>
    <mergeCell ref="AG262:AH262"/>
    <mergeCell ref="AI262:AJ262"/>
    <mergeCell ref="AK262:AL262"/>
    <mergeCell ref="AN261:AO261"/>
    <mergeCell ref="AP261:AQ261"/>
    <mergeCell ref="AR261:AS261"/>
    <mergeCell ref="AG261:AH261"/>
    <mergeCell ref="AI261:AJ261"/>
    <mergeCell ref="AK261:AL261"/>
    <mergeCell ref="BF256:BG256"/>
    <mergeCell ref="BB256:BC256"/>
    <mergeCell ref="BD256:BE256"/>
    <mergeCell ref="AU256:AV256"/>
    <mergeCell ref="AW256:AX256"/>
    <mergeCell ref="AY256:AZ256"/>
    <mergeCell ref="BF257:BG257"/>
    <mergeCell ref="BB257:BC257"/>
    <mergeCell ref="BD257:BE257"/>
    <mergeCell ref="AD263:AE263"/>
    <mergeCell ref="Z263:AA263"/>
    <mergeCell ref="AB263:AC263"/>
    <mergeCell ref="S263:T263"/>
    <mergeCell ref="AD264:AE264"/>
    <mergeCell ref="BF264:BG264"/>
    <mergeCell ref="AN262:AO262"/>
    <mergeCell ref="AP262:AQ262"/>
    <mergeCell ref="AR262:AS262"/>
    <mergeCell ref="AD261:AE261"/>
    <mergeCell ref="Z261:AA261"/>
    <mergeCell ref="AB261:AC261"/>
    <mergeCell ref="S261:T261"/>
    <mergeCell ref="U261:V261"/>
    <mergeCell ref="W261:X261"/>
    <mergeCell ref="U263:V263"/>
    <mergeCell ref="W263:X263"/>
    <mergeCell ref="AG263:AH263"/>
    <mergeCell ref="BF261:BG261"/>
    <mergeCell ref="BB261:BC261"/>
    <mergeCell ref="BD261:BE261"/>
    <mergeCell ref="AU261:AV261"/>
    <mergeCell ref="AW261:AX261"/>
    <mergeCell ref="AY261:AZ261"/>
    <mergeCell ref="Z264:AA264"/>
    <mergeCell ref="AB264:AC264"/>
    <mergeCell ref="BB264:BC264"/>
    <mergeCell ref="BD264:BE264"/>
    <mergeCell ref="AU264:AV264"/>
    <mergeCell ref="AW264:AX264"/>
    <mergeCell ref="AY264:AZ264"/>
    <mergeCell ref="AN264:AO264"/>
    <mergeCell ref="S265:T265"/>
    <mergeCell ref="U265:V265"/>
    <mergeCell ref="W265:X265"/>
    <mergeCell ref="AN265:AO265"/>
    <mergeCell ref="AP265:AQ265"/>
    <mergeCell ref="AR265:AS265"/>
    <mergeCell ref="AG265:AH265"/>
    <mergeCell ref="AI265:AJ265"/>
    <mergeCell ref="AK265:AL265"/>
    <mergeCell ref="AI263:AJ263"/>
    <mergeCell ref="AK263:AL263"/>
    <mergeCell ref="BF262:BG262"/>
    <mergeCell ref="BB262:BC262"/>
    <mergeCell ref="BD262:BE262"/>
    <mergeCell ref="AU262:AV262"/>
    <mergeCell ref="AW262:AX262"/>
    <mergeCell ref="AY262:AZ262"/>
    <mergeCell ref="AN263:AO263"/>
    <mergeCell ref="AP263:AQ263"/>
    <mergeCell ref="AR263:AS263"/>
    <mergeCell ref="S264:T264"/>
    <mergeCell ref="U264:V264"/>
    <mergeCell ref="W264:X264"/>
    <mergeCell ref="AG264:AH264"/>
    <mergeCell ref="AI264:AJ264"/>
    <mergeCell ref="AK264:AL264"/>
    <mergeCell ref="BF263:BG263"/>
    <mergeCell ref="BB263:BC263"/>
    <mergeCell ref="BD263:BE263"/>
    <mergeCell ref="AU263:AV263"/>
    <mergeCell ref="AW263:AX263"/>
    <mergeCell ref="AY263:AZ263"/>
    <mergeCell ref="AP264:AQ264"/>
    <mergeCell ref="AR264:AS264"/>
    <mergeCell ref="U266:V266"/>
    <mergeCell ref="W266:X266"/>
    <mergeCell ref="AG266:AH266"/>
    <mergeCell ref="AI266:AJ266"/>
    <mergeCell ref="AK266:AL266"/>
    <mergeCell ref="BF265:BG265"/>
    <mergeCell ref="BB265:BC265"/>
    <mergeCell ref="BD265:BE265"/>
    <mergeCell ref="AU265:AV265"/>
    <mergeCell ref="AW265:AX265"/>
    <mergeCell ref="AY265:AZ265"/>
    <mergeCell ref="AN266:AO266"/>
    <mergeCell ref="AP266:AQ266"/>
    <mergeCell ref="AD265:AE265"/>
    <mergeCell ref="Z265:AA265"/>
    <mergeCell ref="AB265:AC265"/>
    <mergeCell ref="BF266:BG266"/>
    <mergeCell ref="BB266:BC266"/>
    <mergeCell ref="BD266:BE266"/>
    <mergeCell ref="AU266:AV266"/>
    <mergeCell ref="AW266:AX266"/>
    <mergeCell ref="AY266:AZ266"/>
    <mergeCell ref="AN267:AO267"/>
    <mergeCell ref="AP267:AQ267"/>
    <mergeCell ref="AR267:AS267"/>
    <mergeCell ref="AG267:AH267"/>
    <mergeCell ref="AI267:AJ267"/>
    <mergeCell ref="AK267:AL267"/>
    <mergeCell ref="S266:T266"/>
    <mergeCell ref="AR266:AS266"/>
    <mergeCell ref="AD268:AE268"/>
    <mergeCell ref="Z268:AA268"/>
    <mergeCell ref="AB268:AC268"/>
    <mergeCell ref="S268:T268"/>
    <mergeCell ref="U268:V268"/>
    <mergeCell ref="W268:X268"/>
    <mergeCell ref="AD266:AE266"/>
    <mergeCell ref="Z266:AA266"/>
    <mergeCell ref="AB266:AC266"/>
    <mergeCell ref="AN268:AO268"/>
    <mergeCell ref="AP268:AQ268"/>
    <mergeCell ref="AR268:AS268"/>
    <mergeCell ref="AG268:AH268"/>
    <mergeCell ref="AI268:AJ268"/>
    <mergeCell ref="AK268:AL268"/>
    <mergeCell ref="BB267:BC267"/>
    <mergeCell ref="BD267:BE267"/>
    <mergeCell ref="AU267:AV267"/>
    <mergeCell ref="AW267:AX267"/>
    <mergeCell ref="AY267:AZ267"/>
    <mergeCell ref="BD270:BE270"/>
    <mergeCell ref="AU270:AV270"/>
    <mergeCell ref="AW270:AX270"/>
    <mergeCell ref="AY270:AZ270"/>
    <mergeCell ref="S267:T267"/>
    <mergeCell ref="U267:V267"/>
    <mergeCell ref="W267:X267"/>
    <mergeCell ref="BF268:BG268"/>
    <mergeCell ref="BB268:BC268"/>
    <mergeCell ref="BD268:BE268"/>
    <mergeCell ref="AU268:AV268"/>
    <mergeCell ref="AW268:AX268"/>
    <mergeCell ref="AY268:AZ268"/>
    <mergeCell ref="AN269:AO269"/>
    <mergeCell ref="AP269:AQ269"/>
    <mergeCell ref="AR269:AS269"/>
    <mergeCell ref="AG269:AH269"/>
    <mergeCell ref="AI269:AJ269"/>
    <mergeCell ref="AK269:AL269"/>
    <mergeCell ref="BF267:BG267"/>
    <mergeCell ref="AD267:AE267"/>
    <mergeCell ref="Z267:AA267"/>
    <mergeCell ref="AB267:AC267"/>
    <mergeCell ref="AD270:AE270"/>
    <mergeCell ref="Z270:AA270"/>
    <mergeCell ref="AB270:AC270"/>
    <mergeCell ref="S270:T270"/>
    <mergeCell ref="U270:V270"/>
    <mergeCell ref="W270:X270"/>
    <mergeCell ref="BF271:BG271"/>
    <mergeCell ref="BB271:BC271"/>
    <mergeCell ref="BD271:BE271"/>
    <mergeCell ref="AU271:AV271"/>
    <mergeCell ref="AW271:AX271"/>
    <mergeCell ref="AY271:AZ271"/>
    <mergeCell ref="BF269:BG269"/>
    <mergeCell ref="BB269:BC269"/>
    <mergeCell ref="BD269:BE269"/>
    <mergeCell ref="AU269:AV269"/>
    <mergeCell ref="AW269:AX269"/>
    <mergeCell ref="AY269:AZ269"/>
    <mergeCell ref="AN270:AO270"/>
    <mergeCell ref="AP270:AQ270"/>
    <mergeCell ref="AR270:AS270"/>
    <mergeCell ref="AG270:AH270"/>
    <mergeCell ref="AI270:AJ270"/>
    <mergeCell ref="AK270:AL270"/>
    <mergeCell ref="AD269:AE269"/>
    <mergeCell ref="Z269:AA269"/>
    <mergeCell ref="AB269:AC269"/>
    <mergeCell ref="S269:T269"/>
    <mergeCell ref="U269:V269"/>
    <mergeCell ref="W269:X269"/>
    <mergeCell ref="BF270:BG270"/>
    <mergeCell ref="BB270:BC270"/>
    <mergeCell ref="AK272:AL272"/>
    <mergeCell ref="AD271:AE271"/>
    <mergeCell ref="Z271:AA271"/>
    <mergeCell ref="AB271:AC271"/>
    <mergeCell ref="S271:T271"/>
    <mergeCell ref="U271:V271"/>
    <mergeCell ref="W271:X271"/>
    <mergeCell ref="BF272:BG272"/>
    <mergeCell ref="BB272:BC272"/>
    <mergeCell ref="BD272:BE272"/>
    <mergeCell ref="AU272:AV272"/>
    <mergeCell ref="AW272:AX272"/>
    <mergeCell ref="AY272:AZ272"/>
    <mergeCell ref="AN271:AO271"/>
    <mergeCell ref="AP271:AQ271"/>
    <mergeCell ref="AR271:AS271"/>
    <mergeCell ref="AG271:AH271"/>
    <mergeCell ref="AI271:AJ271"/>
    <mergeCell ref="AK271:AL271"/>
    <mergeCell ref="AD272:AE272"/>
    <mergeCell ref="Z272:AA272"/>
    <mergeCell ref="AB272:AC272"/>
    <mergeCell ref="S272:T272"/>
    <mergeCell ref="U272:V272"/>
    <mergeCell ref="W272:X272"/>
    <mergeCell ref="AN272:AO272"/>
    <mergeCell ref="AP272:AQ272"/>
    <mergeCell ref="S274:T274"/>
    <mergeCell ref="U274:V274"/>
    <mergeCell ref="W274:X274"/>
    <mergeCell ref="AG274:AH274"/>
    <mergeCell ref="BF273:BG273"/>
    <mergeCell ref="BB273:BC273"/>
    <mergeCell ref="BD273:BE273"/>
    <mergeCell ref="AU273:AV273"/>
    <mergeCell ref="AW273:AX273"/>
    <mergeCell ref="AY273:AZ273"/>
    <mergeCell ref="AN274:AO274"/>
    <mergeCell ref="AP274:AQ274"/>
    <mergeCell ref="AR274:AS274"/>
    <mergeCell ref="AI274:AJ274"/>
    <mergeCell ref="AK274:AL274"/>
    <mergeCell ref="AD273:AE273"/>
    <mergeCell ref="Z273:AA273"/>
    <mergeCell ref="AB273:AC273"/>
    <mergeCell ref="S273:T273"/>
    <mergeCell ref="U273:V273"/>
    <mergeCell ref="W273:X273"/>
    <mergeCell ref="AR272:AS272"/>
    <mergeCell ref="AG272:AH272"/>
    <mergeCell ref="AI272:AJ272"/>
    <mergeCell ref="AG273:AH273"/>
    <mergeCell ref="U275:V275"/>
    <mergeCell ref="W275:X275"/>
    <mergeCell ref="AG275:AH275"/>
    <mergeCell ref="AI275:AJ275"/>
    <mergeCell ref="BF274:BG274"/>
    <mergeCell ref="BB274:BC274"/>
    <mergeCell ref="BD274:BE274"/>
    <mergeCell ref="AU274:AV274"/>
    <mergeCell ref="AW274:AX274"/>
    <mergeCell ref="AY274:AZ274"/>
    <mergeCell ref="AN275:AO275"/>
    <mergeCell ref="AP275:AQ275"/>
    <mergeCell ref="AR275:AS275"/>
    <mergeCell ref="AK275:AL275"/>
    <mergeCell ref="AD274:AE274"/>
    <mergeCell ref="Z274:AA274"/>
    <mergeCell ref="AB274:AC274"/>
    <mergeCell ref="AN273:AO273"/>
    <mergeCell ref="AP273:AQ273"/>
    <mergeCell ref="AR273:AS273"/>
    <mergeCell ref="AI273:AJ273"/>
    <mergeCell ref="AK273:AL273"/>
    <mergeCell ref="AB277:AC277"/>
    <mergeCell ref="S277:T277"/>
    <mergeCell ref="U277:V277"/>
    <mergeCell ref="W277:X277"/>
    <mergeCell ref="AG277:AH277"/>
    <mergeCell ref="AI277:AJ277"/>
    <mergeCell ref="AK277:AL277"/>
    <mergeCell ref="BF278:BG278"/>
    <mergeCell ref="BB278:BC278"/>
    <mergeCell ref="BD278:BE278"/>
    <mergeCell ref="AU278:AV278"/>
    <mergeCell ref="AW278:AX278"/>
    <mergeCell ref="AY278:AZ278"/>
    <mergeCell ref="AN277:AO277"/>
    <mergeCell ref="AP277:AQ277"/>
    <mergeCell ref="AR277:AS277"/>
    <mergeCell ref="BF275:BG275"/>
    <mergeCell ref="BB275:BC275"/>
    <mergeCell ref="BD275:BE275"/>
    <mergeCell ref="AU275:AV275"/>
    <mergeCell ref="AW275:AX275"/>
    <mergeCell ref="AY275:AZ275"/>
    <mergeCell ref="AD276:AE276"/>
    <mergeCell ref="Z276:AA276"/>
    <mergeCell ref="AB276:AC276"/>
    <mergeCell ref="AN278:AO278"/>
    <mergeCell ref="AP278:AQ278"/>
    <mergeCell ref="AR278:AS278"/>
    <mergeCell ref="AD275:AE275"/>
    <mergeCell ref="Z275:AA275"/>
    <mergeCell ref="AB275:AC275"/>
    <mergeCell ref="S275:T275"/>
    <mergeCell ref="AD278:AE278"/>
    <mergeCell ref="Z278:AA278"/>
    <mergeCell ref="AB278:AC278"/>
    <mergeCell ref="S278:T278"/>
    <mergeCell ref="U278:V278"/>
    <mergeCell ref="W278:X278"/>
    <mergeCell ref="AG278:AH278"/>
    <mergeCell ref="AI278:AJ278"/>
    <mergeCell ref="AK278:AL278"/>
    <mergeCell ref="S276:T276"/>
    <mergeCell ref="U276:V276"/>
    <mergeCell ref="W276:X276"/>
    <mergeCell ref="AG276:AH276"/>
    <mergeCell ref="AI276:AJ276"/>
    <mergeCell ref="BF277:BG277"/>
    <mergeCell ref="BB277:BC277"/>
    <mergeCell ref="BD277:BE277"/>
    <mergeCell ref="AU277:AV277"/>
    <mergeCell ref="AW277:AX277"/>
    <mergeCell ref="AY277:AZ277"/>
    <mergeCell ref="AN276:AO276"/>
    <mergeCell ref="AP276:AQ276"/>
    <mergeCell ref="AR276:AS276"/>
    <mergeCell ref="AK276:AL276"/>
    <mergeCell ref="BF276:BG276"/>
    <mergeCell ref="BB276:BC276"/>
    <mergeCell ref="BD276:BE276"/>
    <mergeCell ref="AU276:AV276"/>
    <mergeCell ref="AW276:AX276"/>
    <mergeCell ref="AY276:AZ276"/>
    <mergeCell ref="AD277:AE277"/>
    <mergeCell ref="Z277:AA277"/>
    <mergeCell ref="S281:T281"/>
    <mergeCell ref="U281:V281"/>
    <mergeCell ref="W281:X281"/>
    <mergeCell ref="AN281:AO281"/>
    <mergeCell ref="AP281:AQ281"/>
    <mergeCell ref="AR281:AS281"/>
    <mergeCell ref="AG281:AH281"/>
    <mergeCell ref="AI281:AJ281"/>
    <mergeCell ref="AK281:AL281"/>
    <mergeCell ref="AD279:AE279"/>
    <mergeCell ref="AD280:AE280"/>
    <mergeCell ref="Z280:AA280"/>
    <mergeCell ref="AB280:AC280"/>
    <mergeCell ref="S280:T280"/>
    <mergeCell ref="U280:V280"/>
    <mergeCell ref="W280:X280"/>
    <mergeCell ref="AG280:AH280"/>
    <mergeCell ref="AI280:AJ280"/>
    <mergeCell ref="AK280:AL280"/>
    <mergeCell ref="S279:T279"/>
    <mergeCell ref="U279:V279"/>
    <mergeCell ref="W279:X279"/>
    <mergeCell ref="Z279:AA279"/>
    <mergeCell ref="AB279:AC279"/>
    <mergeCell ref="AN279:AO279"/>
    <mergeCell ref="AP279:AQ279"/>
    <mergeCell ref="AR279:AS279"/>
    <mergeCell ref="AG279:AH279"/>
    <mergeCell ref="AI279:AJ279"/>
    <mergeCell ref="AK279:AL279"/>
    <mergeCell ref="BF284:BG284"/>
    <mergeCell ref="BB284:BC284"/>
    <mergeCell ref="BD284:BE284"/>
    <mergeCell ref="AU284:AV284"/>
    <mergeCell ref="AW284:AX284"/>
    <mergeCell ref="AY284:AZ284"/>
    <mergeCell ref="BF279:BG279"/>
    <mergeCell ref="BB279:BC279"/>
    <mergeCell ref="BD279:BE279"/>
    <mergeCell ref="AU279:AV279"/>
    <mergeCell ref="AW279:AX279"/>
    <mergeCell ref="AY279:AZ279"/>
    <mergeCell ref="AN280:AO280"/>
    <mergeCell ref="AP280:AQ280"/>
    <mergeCell ref="AR280:AS280"/>
    <mergeCell ref="BF280:BG280"/>
    <mergeCell ref="BB280:BC280"/>
    <mergeCell ref="BD280:BE280"/>
    <mergeCell ref="AU280:AV280"/>
    <mergeCell ref="AW280:AX280"/>
    <mergeCell ref="AY280:AZ280"/>
    <mergeCell ref="AD284:AE284"/>
    <mergeCell ref="Z284:AA284"/>
    <mergeCell ref="AB284:AC284"/>
    <mergeCell ref="S284:T284"/>
    <mergeCell ref="U284:V284"/>
    <mergeCell ref="W284:X284"/>
    <mergeCell ref="BF285:BG285"/>
    <mergeCell ref="BB285:BC285"/>
    <mergeCell ref="BD285:BE285"/>
    <mergeCell ref="AU285:AV285"/>
    <mergeCell ref="AW285:AX285"/>
    <mergeCell ref="AY285:AZ285"/>
    <mergeCell ref="BD281:BE281"/>
    <mergeCell ref="BF281:BG281"/>
    <mergeCell ref="BB281:BC281"/>
    <mergeCell ref="AU281:AV281"/>
    <mergeCell ref="AW281:AX281"/>
    <mergeCell ref="AY281:AZ281"/>
    <mergeCell ref="AN284:AO284"/>
    <mergeCell ref="AP284:AQ284"/>
    <mergeCell ref="AR284:AS284"/>
    <mergeCell ref="AG284:AH284"/>
    <mergeCell ref="AI284:AJ284"/>
    <mergeCell ref="AK284:AL284"/>
    <mergeCell ref="AB281:AC281"/>
    <mergeCell ref="AD281:AE281"/>
    <mergeCell ref="Z281:AA281"/>
    <mergeCell ref="AD285:AE285"/>
    <mergeCell ref="Z285:AA285"/>
    <mergeCell ref="AB285:AC285"/>
    <mergeCell ref="S285:T285"/>
    <mergeCell ref="U285:V285"/>
    <mergeCell ref="BF286:BG286"/>
    <mergeCell ref="BB286:BC286"/>
    <mergeCell ref="BD286:BE286"/>
    <mergeCell ref="AU286:AV286"/>
    <mergeCell ref="AW286:AX286"/>
    <mergeCell ref="AY286:AZ286"/>
    <mergeCell ref="AN287:AO287"/>
    <mergeCell ref="AP287:AQ287"/>
    <mergeCell ref="AR287:AS287"/>
    <mergeCell ref="AG287:AH287"/>
    <mergeCell ref="AI287:AJ287"/>
    <mergeCell ref="AK287:AL287"/>
    <mergeCell ref="AD286:AE286"/>
    <mergeCell ref="Z286:AA286"/>
    <mergeCell ref="AB286:AC286"/>
    <mergeCell ref="S286:T286"/>
    <mergeCell ref="U286:V286"/>
    <mergeCell ref="Z287:AA287"/>
    <mergeCell ref="AB287:AC287"/>
    <mergeCell ref="AN286:AO286"/>
    <mergeCell ref="AP286:AQ286"/>
    <mergeCell ref="AR286:AS286"/>
    <mergeCell ref="AG286:AH286"/>
    <mergeCell ref="AI286:AJ286"/>
    <mergeCell ref="AK286:AL286"/>
    <mergeCell ref="BD287:BE287"/>
    <mergeCell ref="AU287:AV287"/>
    <mergeCell ref="AW287:AX287"/>
    <mergeCell ref="AY287:AZ287"/>
    <mergeCell ref="W285:X285"/>
    <mergeCell ref="S287:T287"/>
    <mergeCell ref="U287:V287"/>
    <mergeCell ref="W287:X287"/>
    <mergeCell ref="AN285:AO285"/>
    <mergeCell ref="AP285:AQ285"/>
    <mergeCell ref="AR285:AS285"/>
    <mergeCell ref="AG285:AH285"/>
    <mergeCell ref="AI285:AJ285"/>
    <mergeCell ref="AK285:AL285"/>
    <mergeCell ref="BF288:BG288"/>
    <mergeCell ref="BB288:BC288"/>
    <mergeCell ref="BD288:BE288"/>
    <mergeCell ref="AU288:AV288"/>
    <mergeCell ref="AW288:AX288"/>
    <mergeCell ref="AY288:AZ288"/>
    <mergeCell ref="AN289:AO289"/>
    <mergeCell ref="AP289:AQ289"/>
    <mergeCell ref="AR289:AS289"/>
    <mergeCell ref="AG289:AH289"/>
    <mergeCell ref="AI289:AJ289"/>
    <mergeCell ref="AK289:AL289"/>
    <mergeCell ref="AD288:AE288"/>
    <mergeCell ref="Z288:AA288"/>
    <mergeCell ref="AB288:AC288"/>
    <mergeCell ref="S288:T288"/>
    <mergeCell ref="W286:X286"/>
    <mergeCell ref="U288:V288"/>
    <mergeCell ref="W288:X288"/>
    <mergeCell ref="AG288:AH288"/>
    <mergeCell ref="BF287:BG287"/>
    <mergeCell ref="BB287:BC287"/>
    <mergeCell ref="AN288:AO288"/>
    <mergeCell ref="AP288:AQ288"/>
    <mergeCell ref="AR288:AS288"/>
    <mergeCell ref="AI288:AJ288"/>
    <mergeCell ref="AK288:AL288"/>
    <mergeCell ref="AD287:AE287"/>
    <mergeCell ref="W290:X290"/>
    <mergeCell ref="AG290:AH290"/>
    <mergeCell ref="AI290:AJ290"/>
    <mergeCell ref="BF289:BG289"/>
    <mergeCell ref="BB289:BC289"/>
    <mergeCell ref="BD289:BE289"/>
    <mergeCell ref="AU289:AV289"/>
    <mergeCell ref="AW289:AX289"/>
    <mergeCell ref="AY289:AZ289"/>
    <mergeCell ref="AN290:AO290"/>
    <mergeCell ref="AP290:AQ290"/>
    <mergeCell ref="AR290:AS290"/>
    <mergeCell ref="AK290:AL290"/>
    <mergeCell ref="AD289:AE289"/>
    <mergeCell ref="Z289:AA289"/>
    <mergeCell ref="AB289:AC289"/>
    <mergeCell ref="AB290:AC290"/>
    <mergeCell ref="S289:T289"/>
    <mergeCell ref="U289:V289"/>
    <mergeCell ref="W289:X289"/>
    <mergeCell ref="BF291:BG291"/>
    <mergeCell ref="BB291:BC291"/>
    <mergeCell ref="BD291:BE291"/>
    <mergeCell ref="AU291:AV291"/>
    <mergeCell ref="AW291:AX291"/>
    <mergeCell ref="AY291:AZ291"/>
    <mergeCell ref="AN292:AO292"/>
    <mergeCell ref="AP292:AQ292"/>
    <mergeCell ref="AR292:AS292"/>
    <mergeCell ref="AD291:AE291"/>
    <mergeCell ref="Z291:AA291"/>
    <mergeCell ref="AB291:AC291"/>
    <mergeCell ref="S291:T291"/>
    <mergeCell ref="U291:V291"/>
    <mergeCell ref="W291:X291"/>
    <mergeCell ref="BF290:BG290"/>
    <mergeCell ref="BB290:BC290"/>
    <mergeCell ref="BD290:BE290"/>
    <mergeCell ref="AU290:AV290"/>
    <mergeCell ref="AW290:AX290"/>
    <mergeCell ref="AY290:AZ290"/>
    <mergeCell ref="AN291:AO291"/>
    <mergeCell ref="AP291:AQ291"/>
    <mergeCell ref="AR291:AS291"/>
    <mergeCell ref="AG291:AH291"/>
    <mergeCell ref="AI291:AJ291"/>
    <mergeCell ref="AK291:AL291"/>
    <mergeCell ref="AD290:AE290"/>
    <mergeCell ref="Z290:AA290"/>
    <mergeCell ref="S290:T290"/>
    <mergeCell ref="U290:V290"/>
    <mergeCell ref="Z293:AA293"/>
    <mergeCell ref="AB293:AC293"/>
    <mergeCell ref="S293:T293"/>
    <mergeCell ref="U293:V293"/>
    <mergeCell ref="W293:X293"/>
    <mergeCell ref="BF292:BG292"/>
    <mergeCell ref="BB292:BC292"/>
    <mergeCell ref="BD292:BE292"/>
    <mergeCell ref="AU292:AV292"/>
    <mergeCell ref="AW292:AX292"/>
    <mergeCell ref="AY292:AZ292"/>
    <mergeCell ref="AN293:AO293"/>
    <mergeCell ref="AP293:AQ293"/>
    <mergeCell ref="AR293:AS293"/>
    <mergeCell ref="AG293:AH293"/>
    <mergeCell ref="AI293:AJ293"/>
    <mergeCell ref="AK293:AL293"/>
    <mergeCell ref="AD292:AE292"/>
    <mergeCell ref="Z292:AA292"/>
    <mergeCell ref="AB292:AC292"/>
    <mergeCell ref="S292:T292"/>
    <mergeCell ref="U292:V292"/>
    <mergeCell ref="W292:X292"/>
    <mergeCell ref="AG292:AH292"/>
    <mergeCell ref="AI292:AJ292"/>
    <mergeCell ref="AK292:AL292"/>
    <mergeCell ref="S294:T294"/>
    <mergeCell ref="U294:V294"/>
    <mergeCell ref="W294:X294"/>
    <mergeCell ref="AG294:AH294"/>
    <mergeCell ref="AI294:AJ294"/>
    <mergeCell ref="AK294:AL294"/>
    <mergeCell ref="BF295:BG295"/>
    <mergeCell ref="BB295:BC295"/>
    <mergeCell ref="BD295:BE295"/>
    <mergeCell ref="AU295:AV295"/>
    <mergeCell ref="AW295:AX295"/>
    <mergeCell ref="AY295:AZ295"/>
    <mergeCell ref="BF293:BG293"/>
    <mergeCell ref="BB293:BC293"/>
    <mergeCell ref="BD293:BE293"/>
    <mergeCell ref="AU293:AV293"/>
    <mergeCell ref="AW293:AX293"/>
    <mergeCell ref="AY293:AZ293"/>
    <mergeCell ref="AN294:AO294"/>
    <mergeCell ref="AP294:AQ294"/>
    <mergeCell ref="AR294:AS294"/>
    <mergeCell ref="AD293:AE293"/>
    <mergeCell ref="AD295:AE295"/>
    <mergeCell ref="W296:X296"/>
    <mergeCell ref="AN296:AO296"/>
    <mergeCell ref="AP296:AQ296"/>
    <mergeCell ref="AR296:AS296"/>
    <mergeCell ref="AG296:AH296"/>
    <mergeCell ref="AI296:AJ296"/>
    <mergeCell ref="AK296:AL296"/>
    <mergeCell ref="BF294:BG294"/>
    <mergeCell ref="BB294:BC294"/>
    <mergeCell ref="BD294:BE294"/>
    <mergeCell ref="AU294:AV294"/>
    <mergeCell ref="AW294:AX294"/>
    <mergeCell ref="AY294:AZ294"/>
    <mergeCell ref="AN295:AO295"/>
    <mergeCell ref="AP295:AQ295"/>
    <mergeCell ref="AR295:AS295"/>
    <mergeCell ref="AG295:AH295"/>
    <mergeCell ref="AI295:AJ295"/>
    <mergeCell ref="AK295:AL295"/>
    <mergeCell ref="AD294:AE294"/>
    <mergeCell ref="Z294:AA294"/>
    <mergeCell ref="AB294:AC294"/>
    <mergeCell ref="AK298:AL298"/>
    <mergeCell ref="BF297:BG297"/>
    <mergeCell ref="BB297:BC297"/>
    <mergeCell ref="BD297:BE297"/>
    <mergeCell ref="AU297:AV297"/>
    <mergeCell ref="AW297:AX297"/>
    <mergeCell ref="AY297:AZ297"/>
    <mergeCell ref="S297:T297"/>
    <mergeCell ref="U297:V297"/>
    <mergeCell ref="W297:X297"/>
    <mergeCell ref="AN297:AO297"/>
    <mergeCell ref="AP297:AQ297"/>
    <mergeCell ref="AR297:AS297"/>
    <mergeCell ref="AG297:AH297"/>
    <mergeCell ref="AI297:AJ297"/>
    <mergeCell ref="AK297:AL297"/>
    <mergeCell ref="Z295:AA295"/>
    <mergeCell ref="AB295:AC295"/>
    <mergeCell ref="S295:T295"/>
    <mergeCell ref="U295:V295"/>
    <mergeCell ref="W295:X295"/>
    <mergeCell ref="BF296:BG296"/>
    <mergeCell ref="BB296:BC296"/>
    <mergeCell ref="BD296:BE296"/>
    <mergeCell ref="AU296:AV296"/>
    <mergeCell ref="AW296:AX296"/>
    <mergeCell ref="AY296:AZ296"/>
    <mergeCell ref="AD296:AE296"/>
    <mergeCell ref="Z296:AA296"/>
    <mergeCell ref="AB296:AC296"/>
    <mergeCell ref="S296:T296"/>
    <mergeCell ref="U296:V296"/>
    <mergeCell ref="AD297:AE297"/>
    <mergeCell ref="Z297:AA297"/>
    <mergeCell ref="AB297:AC297"/>
    <mergeCell ref="BF298:BG298"/>
    <mergeCell ref="BB298:BC298"/>
    <mergeCell ref="BD298:BE298"/>
    <mergeCell ref="AU298:AV298"/>
    <mergeCell ref="AW298:AX298"/>
    <mergeCell ref="AY298:AZ298"/>
    <mergeCell ref="AD299:AE299"/>
    <mergeCell ref="Z299:AA299"/>
    <mergeCell ref="AB299:AC299"/>
    <mergeCell ref="S299:T299"/>
    <mergeCell ref="U299:V299"/>
    <mergeCell ref="W299:X299"/>
    <mergeCell ref="AD298:AE298"/>
    <mergeCell ref="Z298:AA298"/>
    <mergeCell ref="AB298:AC298"/>
    <mergeCell ref="S298:T298"/>
    <mergeCell ref="U298:V298"/>
    <mergeCell ref="W298:X298"/>
    <mergeCell ref="BF299:BG299"/>
    <mergeCell ref="BB299:BC299"/>
    <mergeCell ref="BD299:BE299"/>
    <mergeCell ref="AU299:AV299"/>
    <mergeCell ref="AW299:AX299"/>
    <mergeCell ref="AY299:AZ299"/>
    <mergeCell ref="AN298:AO298"/>
    <mergeCell ref="AP298:AQ298"/>
    <mergeCell ref="AR298:AS298"/>
    <mergeCell ref="AG298:AH298"/>
    <mergeCell ref="AI298:AJ298"/>
    <mergeCell ref="S301:T301"/>
    <mergeCell ref="U301:V301"/>
    <mergeCell ref="W301:X301"/>
    <mergeCell ref="AN299:AO299"/>
    <mergeCell ref="AP299:AQ299"/>
    <mergeCell ref="AR299:AS299"/>
    <mergeCell ref="AG299:AH299"/>
    <mergeCell ref="AI299:AJ299"/>
    <mergeCell ref="AK299:AL299"/>
    <mergeCell ref="BF302:BG302"/>
    <mergeCell ref="BB302:BC302"/>
    <mergeCell ref="BD302:BE302"/>
    <mergeCell ref="AU302:AV302"/>
    <mergeCell ref="AW302:AX302"/>
    <mergeCell ref="AY302:AZ302"/>
    <mergeCell ref="AN301:AO301"/>
    <mergeCell ref="AP301:AQ301"/>
    <mergeCell ref="AR301:AS301"/>
    <mergeCell ref="AG301:AH301"/>
    <mergeCell ref="AI301:AJ301"/>
    <mergeCell ref="AK301:AL301"/>
    <mergeCell ref="AD300:AE300"/>
    <mergeCell ref="Z300:AA300"/>
    <mergeCell ref="AB300:AC300"/>
    <mergeCell ref="S300:T300"/>
    <mergeCell ref="U300:V300"/>
    <mergeCell ref="AD302:AE302"/>
    <mergeCell ref="Z302:AA302"/>
    <mergeCell ref="AB302:AC302"/>
    <mergeCell ref="S302:T302"/>
    <mergeCell ref="W300:X300"/>
    <mergeCell ref="U302:V302"/>
    <mergeCell ref="W302:X302"/>
    <mergeCell ref="AG302:AH302"/>
    <mergeCell ref="BF301:BG301"/>
    <mergeCell ref="BB301:BC301"/>
    <mergeCell ref="BD301:BE301"/>
    <mergeCell ref="AU301:AV301"/>
    <mergeCell ref="AW301:AX301"/>
    <mergeCell ref="AY301:AZ301"/>
    <mergeCell ref="AN302:AO302"/>
    <mergeCell ref="AP302:AQ302"/>
    <mergeCell ref="AR302:AS302"/>
    <mergeCell ref="AI302:AJ302"/>
    <mergeCell ref="AK302:AL302"/>
    <mergeCell ref="AD301:AE301"/>
    <mergeCell ref="Z301:AA301"/>
    <mergeCell ref="AB301:AC301"/>
    <mergeCell ref="AN300:AO300"/>
    <mergeCell ref="AP300:AQ300"/>
    <mergeCell ref="AR300:AS300"/>
    <mergeCell ref="AG300:AH300"/>
    <mergeCell ref="AI300:AJ300"/>
    <mergeCell ref="AK300:AL300"/>
    <mergeCell ref="BF300:BG300"/>
    <mergeCell ref="BB300:BC300"/>
    <mergeCell ref="BD300:BE300"/>
    <mergeCell ref="AU300:AV300"/>
    <mergeCell ref="AW300:AX300"/>
    <mergeCell ref="AY300:AZ300"/>
    <mergeCell ref="W304:X304"/>
    <mergeCell ref="AG304:AH304"/>
    <mergeCell ref="AI304:AJ304"/>
    <mergeCell ref="BF303:BG303"/>
    <mergeCell ref="BB303:BC303"/>
    <mergeCell ref="BD303:BE303"/>
    <mergeCell ref="AU303:AV303"/>
    <mergeCell ref="AW303:AX303"/>
    <mergeCell ref="AY303:AZ303"/>
    <mergeCell ref="AN304:AO304"/>
    <mergeCell ref="AP304:AQ304"/>
    <mergeCell ref="AR304:AS304"/>
    <mergeCell ref="AK304:AL304"/>
    <mergeCell ref="AD303:AE303"/>
    <mergeCell ref="Z303:AA303"/>
    <mergeCell ref="AB303:AC303"/>
    <mergeCell ref="S303:T303"/>
    <mergeCell ref="U303:V303"/>
    <mergeCell ref="W303:X303"/>
    <mergeCell ref="AN303:AO303"/>
    <mergeCell ref="AP303:AQ303"/>
    <mergeCell ref="AR303:AS303"/>
    <mergeCell ref="AG303:AH303"/>
    <mergeCell ref="AI303:AJ303"/>
    <mergeCell ref="AK303:AL303"/>
    <mergeCell ref="BF305:BG305"/>
    <mergeCell ref="BB305:BC305"/>
    <mergeCell ref="BD305:BE305"/>
    <mergeCell ref="AU305:AV305"/>
    <mergeCell ref="AW305:AX305"/>
    <mergeCell ref="AY305:AZ305"/>
    <mergeCell ref="AN306:AO306"/>
    <mergeCell ref="AP306:AQ306"/>
    <mergeCell ref="AR306:AS306"/>
    <mergeCell ref="AD305:AE305"/>
    <mergeCell ref="Z305:AA305"/>
    <mergeCell ref="AB305:AC305"/>
    <mergeCell ref="S305:T305"/>
    <mergeCell ref="U305:V305"/>
    <mergeCell ref="W305:X305"/>
    <mergeCell ref="BF304:BG304"/>
    <mergeCell ref="BB304:BC304"/>
    <mergeCell ref="BD304:BE304"/>
    <mergeCell ref="AU304:AV304"/>
    <mergeCell ref="AW304:AX304"/>
    <mergeCell ref="AY304:AZ304"/>
    <mergeCell ref="AN305:AO305"/>
    <mergeCell ref="AP305:AQ305"/>
    <mergeCell ref="AR305:AS305"/>
    <mergeCell ref="AG305:AH305"/>
    <mergeCell ref="AI305:AJ305"/>
    <mergeCell ref="AK305:AL305"/>
    <mergeCell ref="AD304:AE304"/>
    <mergeCell ref="Z304:AA304"/>
    <mergeCell ref="AB304:AC304"/>
    <mergeCell ref="S304:T304"/>
    <mergeCell ref="U304:V304"/>
    <mergeCell ref="BF306:BG306"/>
    <mergeCell ref="BB306:BC306"/>
    <mergeCell ref="BD306:BE306"/>
    <mergeCell ref="AU306:AV306"/>
    <mergeCell ref="AW306:AX306"/>
    <mergeCell ref="AY306:AZ306"/>
    <mergeCell ref="AN307:AO307"/>
    <mergeCell ref="AP307:AQ307"/>
    <mergeCell ref="AR307:AS307"/>
    <mergeCell ref="AG307:AH307"/>
    <mergeCell ref="AI307:AJ307"/>
    <mergeCell ref="AK307:AL307"/>
    <mergeCell ref="AD306:AE306"/>
    <mergeCell ref="Z306:AA306"/>
    <mergeCell ref="AB306:AC306"/>
    <mergeCell ref="S306:T306"/>
    <mergeCell ref="U306:V306"/>
    <mergeCell ref="W306:X306"/>
    <mergeCell ref="AG306:AH306"/>
    <mergeCell ref="AI306:AJ306"/>
    <mergeCell ref="AK306:AL306"/>
    <mergeCell ref="BF307:BG307"/>
    <mergeCell ref="BB307:BC307"/>
    <mergeCell ref="BD307:BE307"/>
    <mergeCell ref="AU307:AV307"/>
    <mergeCell ref="AW307:AX307"/>
    <mergeCell ref="AY307:AZ307"/>
    <mergeCell ref="AD307:AE307"/>
    <mergeCell ref="Z307:AA307"/>
    <mergeCell ref="AB307:AC307"/>
    <mergeCell ref="S307:T307"/>
    <mergeCell ref="U307:V307"/>
    <mergeCell ref="W307:X307"/>
    <mergeCell ref="Z311:AA311"/>
    <mergeCell ref="AB311:AC311"/>
    <mergeCell ref="BD308:BE308"/>
    <mergeCell ref="BF308:BG308"/>
    <mergeCell ref="BB308:BC308"/>
    <mergeCell ref="AU308:AV308"/>
    <mergeCell ref="AW308:AX308"/>
    <mergeCell ref="AY308:AZ308"/>
    <mergeCell ref="AG311:AH311"/>
    <mergeCell ref="AI311:AJ311"/>
    <mergeCell ref="AK311:AL311"/>
    <mergeCell ref="AD311:AE311"/>
    <mergeCell ref="AB308:AC308"/>
    <mergeCell ref="AD308:AE308"/>
    <mergeCell ref="Z308:AA308"/>
    <mergeCell ref="S308:T308"/>
    <mergeCell ref="U308:V308"/>
    <mergeCell ref="W308:X308"/>
    <mergeCell ref="AG308:AH308"/>
    <mergeCell ref="AI308:AJ308"/>
    <mergeCell ref="AK308:AL308"/>
    <mergeCell ref="BF311:BG311"/>
    <mergeCell ref="BB311:BC311"/>
    <mergeCell ref="BD311:BE311"/>
    <mergeCell ref="AU311:AV311"/>
    <mergeCell ref="AW311:AX311"/>
    <mergeCell ref="AY311:AZ311"/>
    <mergeCell ref="AN311:AO311"/>
    <mergeCell ref="AP311:AQ311"/>
    <mergeCell ref="AN308:AO308"/>
    <mergeCell ref="AP308:AQ308"/>
    <mergeCell ref="AR308:AS308"/>
    <mergeCell ref="AG312:AH312"/>
    <mergeCell ref="AI312:AJ312"/>
    <mergeCell ref="AK312:AL312"/>
    <mergeCell ref="AD312:AE312"/>
    <mergeCell ref="AG314:AH314"/>
    <mergeCell ref="AI314:AJ314"/>
    <mergeCell ref="AK314:AL314"/>
    <mergeCell ref="AD314:AE314"/>
    <mergeCell ref="S311:T311"/>
    <mergeCell ref="U311:V311"/>
    <mergeCell ref="W311:X311"/>
    <mergeCell ref="BF312:BG312"/>
    <mergeCell ref="BB312:BC312"/>
    <mergeCell ref="BD312:BE312"/>
    <mergeCell ref="AU312:AV312"/>
    <mergeCell ref="AW312:AX312"/>
    <mergeCell ref="AY312:AZ312"/>
    <mergeCell ref="AN312:AO312"/>
    <mergeCell ref="AP312:AQ312"/>
    <mergeCell ref="AR312:AS312"/>
    <mergeCell ref="AR311:AS311"/>
    <mergeCell ref="Z313:AA313"/>
    <mergeCell ref="AB313:AC313"/>
    <mergeCell ref="S313:T313"/>
    <mergeCell ref="U313:V313"/>
    <mergeCell ref="W313:X313"/>
    <mergeCell ref="AG313:AH313"/>
    <mergeCell ref="Z312:AA312"/>
    <mergeCell ref="AB312:AC312"/>
    <mergeCell ref="S312:T312"/>
    <mergeCell ref="U312:V312"/>
    <mergeCell ref="W312:X312"/>
    <mergeCell ref="AW314:AX314"/>
    <mergeCell ref="AY314:AZ314"/>
    <mergeCell ref="AN314:AO314"/>
    <mergeCell ref="AP314:AQ314"/>
    <mergeCell ref="AR314:AS314"/>
    <mergeCell ref="AK315:AL315"/>
    <mergeCell ref="AD315:AE315"/>
    <mergeCell ref="Z314:AA314"/>
    <mergeCell ref="AB314:AC314"/>
    <mergeCell ref="S314:T314"/>
    <mergeCell ref="U314:V314"/>
    <mergeCell ref="W314:X314"/>
    <mergeCell ref="AW313:AX313"/>
    <mergeCell ref="AY313:AZ313"/>
    <mergeCell ref="AN313:AO313"/>
    <mergeCell ref="AP313:AQ313"/>
    <mergeCell ref="AR313:AS313"/>
    <mergeCell ref="AI313:AJ313"/>
    <mergeCell ref="AK313:AL313"/>
    <mergeCell ref="AD313:AE313"/>
    <mergeCell ref="BF313:BG313"/>
    <mergeCell ref="BB313:BC313"/>
    <mergeCell ref="BD313:BE313"/>
    <mergeCell ref="AU313:AV313"/>
    <mergeCell ref="BF316:BG316"/>
    <mergeCell ref="BB316:BC316"/>
    <mergeCell ref="BD316:BE316"/>
    <mergeCell ref="AU316:AV316"/>
    <mergeCell ref="AW316:AX316"/>
    <mergeCell ref="AY316:AZ316"/>
    <mergeCell ref="AN316:AO316"/>
    <mergeCell ref="AP316:AQ316"/>
    <mergeCell ref="AR316:AS316"/>
    <mergeCell ref="AD317:AE317"/>
    <mergeCell ref="BF317:BG317"/>
    <mergeCell ref="BB317:BC317"/>
    <mergeCell ref="BD317:BE317"/>
    <mergeCell ref="AU317:AV317"/>
    <mergeCell ref="AW317:AX317"/>
    <mergeCell ref="AY317:AZ317"/>
    <mergeCell ref="AN317:AO317"/>
    <mergeCell ref="AP317:AQ317"/>
    <mergeCell ref="AR317:AS317"/>
    <mergeCell ref="AG315:AH315"/>
    <mergeCell ref="AI315:AJ315"/>
    <mergeCell ref="BF314:BG314"/>
    <mergeCell ref="BB314:BC314"/>
    <mergeCell ref="BD314:BE314"/>
    <mergeCell ref="AU314:AV314"/>
    <mergeCell ref="Z316:AA316"/>
    <mergeCell ref="AB316:AC316"/>
    <mergeCell ref="S316:T316"/>
    <mergeCell ref="U316:V316"/>
    <mergeCell ref="W316:X316"/>
    <mergeCell ref="BF315:BG315"/>
    <mergeCell ref="BB315:BC315"/>
    <mergeCell ref="BD315:BE315"/>
    <mergeCell ref="AU315:AV315"/>
    <mergeCell ref="AW315:AX315"/>
    <mergeCell ref="AY315:AZ315"/>
    <mergeCell ref="AN315:AO315"/>
    <mergeCell ref="AP315:AQ315"/>
    <mergeCell ref="AR315:AS315"/>
    <mergeCell ref="AG316:AH316"/>
    <mergeCell ref="AI316:AJ316"/>
    <mergeCell ref="AK316:AL316"/>
    <mergeCell ref="AD316:AE316"/>
    <mergeCell ref="Z315:AA315"/>
    <mergeCell ref="AB315:AC315"/>
    <mergeCell ref="S315:T315"/>
    <mergeCell ref="U315:V315"/>
    <mergeCell ref="W315:X315"/>
    <mergeCell ref="AI318:AJ318"/>
    <mergeCell ref="AK318:AL318"/>
    <mergeCell ref="AD318:AE318"/>
    <mergeCell ref="Z317:AA317"/>
    <mergeCell ref="AB317:AC317"/>
    <mergeCell ref="S317:T317"/>
    <mergeCell ref="U317:V317"/>
    <mergeCell ref="W317:X317"/>
    <mergeCell ref="AG317:AH317"/>
    <mergeCell ref="AI317:AJ317"/>
    <mergeCell ref="AK317:AL317"/>
    <mergeCell ref="AG319:AH319"/>
    <mergeCell ref="AI319:AJ319"/>
    <mergeCell ref="AK319:AL319"/>
    <mergeCell ref="BF318:BG318"/>
    <mergeCell ref="BB318:BC318"/>
    <mergeCell ref="BD318:BE318"/>
    <mergeCell ref="AU318:AV318"/>
    <mergeCell ref="AW318:AX318"/>
    <mergeCell ref="AY318:AZ318"/>
    <mergeCell ref="AN318:AO318"/>
    <mergeCell ref="AP318:AQ318"/>
    <mergeCell ref="AR318:AS318"/>
    <mergeCell ref="AD319:AE319"/>
    <mergeCell ref="Z318:AA318"/>
    <mergeCell ref="AB318:AC318"/>
    <mergeCell ref="S318:T318"/>
    <mergeCell ref="U318:V318"/>
    <mergeCell ref="W318:X318"/>
    <mergeCell ref="AG318:AH318"/>
    <mergeCell ref="BF320:BG320"/>
    <mergeCell ref="BB320:BC320"/>
    <mergeCell ref="BD320:BE320"/>
    <mergeCell ref="AU320:AV320"/>
    <mergeCell ref="AW320:AX320"/>
    <mergeCell ref="AY320:AZ320"/>
    <mergeCell ref="AN320:AO320"/>
    <mergeCell ref="AP320:AQ320"/>
    <mergeCell ref="AR320:AS320"/>
    <mergeCell ref="Z320:AA320"/>
    <mergeCell ref="AB320:AC320"/>
    <mergeCell ref="S320:T320"/>
    <mergeCell ref="U320:V320"/>
    <mergeCell ref="W320:X320"/>
    <mergeCell ref="AG320:AH320"/>
    <mergeCell ref="AI320:AJ320"/>
    <mergeCell ref="BF319:BG319"/>
    <mergeCell ref="BB319:BC319"/>
    <mergeCell ref="BD319:BE319"/>
    <mergeCell ref="AU319:AV319"/>
    <mergeCell ref="AW319:AX319"/>
    <mergeCell ref="AY319:AZ319"/>
    <mergeCell ref="AN319:AO319"/>
    <mergeCell ref="AP319:AQ319"/>
    <mergeCell ref="AR319:AS319"/>
    <mergeCell ref="AK320:AL320"/>
    <mergeCell ref="AD320:AE320"/>
    <mergeCell ref="Z319:AA319"/>
    <mergeCell ref="AB319:AC319"/>
    <mergeCell ref="S319:T319"/>
    <mergeCell ref="U319:V319"/>
    <mergeCell ref="W319:X319"/>
    <mergeCell ref="BF321:BG321"/>
    <mergeCell ref="BB321:BC321"/>
    <mergeCell ref="BD321:BE321"/>
    <mergeCell ref="AU321:AV321"/>
    <mergeCell ref="AW321:AX321"/>
    <mergeCell ref="AY321:AZ321"/>
    <mergeCell ref="AN321:AO321"/>
    <mergeCell ref="AP321:AQ321"/>
    <mergeCell ref="AR321:AS321"/>
    <mergeCell ref="AD322:AE322"/>
    <mergeCell ref="Z321:AA321"/>
    <mergeCell ref="AB321:AC321"/>
    <mergeCell ref="S321:T321"/>
    <mergeCell ref="U321:V321"/>
    <mergeCell ref="W321:X321"/>
    <mergeCell ref="AG321:AH321"/>
    <mergeCell ref="AI321:AJ321"/>
    <mergeCell ref="AK321:AL321"/>
    <mergeCell ref="AD321:AE321"/>
    <mergeCell ref="BF322:BG322"/>
    <mergeCell ref="BB322:BC322"/>
    <mergeCell ref="BD322:BE322"/>
    <mergeCell ref="AU322:AV322"/>
    <mergeCell ref="AW322:AX322"/>
    <mergeCell ref="AY322:AZ322"/>
    <mergeCell ref="AN322:AO322"/>
    <mergeCell ref="AP322:AQ322"/>
    <mergeCell ref="AR322:AS322"/>
    <mergeCell ref="Z322:AA322"/>
    <mergeCell ref="AB322:AC322"/>
    <mergeCell ref="S322:T322"/>
    <mergeCell ref="U322:V322"/>
    <mergeCell ref="W322:X322"/>
    <mergeCell ref="AG322:AH322"/>
    <mergeCell ref="AI322:AJ322"/>
    <mergeCell ref="AK322:AL322"/>
    <mergeCell ref="BF323:BG323"/>
    <mergeCell ref="BB323:BC323"/>
    <mergeCell ref="BD323:BE323"/>
    <mergeCell ref="AU323:AV323"/>
    <mergeCell ref="AW323:AX323"/>
    <mergeCell ref="AY323:AZ323"/>
    <mergeCell ref="AN323:AO323"/>
    <mergeCell ref="AP323:AQ323"/>
    <mergeCell ref="AR323:AS323"/>
    <mergeCell ref="AD324:AE324"/>
    <mergeCell ref="Z323:AA323"/>
    <mergeCell ref="AB323:AC323"/>
    <mergeCell ref="S323:T323"/>
    <mergeCell ref="U323:V323"/>
    <mergeCell ref="W323:X323"/>
    <mergeCell ref="AG323:AH323"/>
    <mergeCell ref="AI323:AJ323"/>
    <mergeCell ref="AK323:AL323"/>
    <mergeCell ref="AD323:AE323"/>
    <mergeCell ref="BF324:BG324"/>
    <mergeCell ref="BB324:BC324"/>
    <mergeCell ref="BD324:BE324"/>
    <mergeCell ref="AU324:AV324"/>
    <mergeCell ref="AW324:AX324"/>
    <mergeCell ref="AY324:AZ324"/>
    <mergeCell ref="AN324:AO324"/>
    <mergeCell ref="AP324:AQ324"/>
    <mergeCell ref="AR324:AS324"/>
    <mergeCell ref="Z324:AA324"/>
    <mergeCell ref="AB324:AC324"/>
    <mergeCell ref="S324:T324"/>
    <mergeCell ref="U324:V324"/>
    <mergeCell ref="W324:X324"/>
    <mergeCell ref="AG324:AH324"/>
    <mergeCell ref="AI324:AJ324"/>
    <mergeCell ref="AK324:AL324"/>
    <mergeCell ref="AG326:AH326"/>
    <mergeCell ref="AI326:AJ326"/>
    <mergeCell ref="AK326:AL326"/>
    <mergeCell ref="AD326:AE326"/>
    <mergeCell ref="BF325:BG325"/>
    <mergeCell ref="BB325:BC325"/>
    <mergeCell ref="BD325:BE325"/>
    <mergeCell ref="AU325:AV325"/>
    <mergeCell ref="AW325:AX325"/>
    <mergeCell ref="AY325:AZ325"/>
    <mergeCell ref="AN325:AO325"/>
    <mergeCell ref="AP325:AQ325"/>
    <mergeCell ref="AR325:AS325"/>
    <mergeCell ref="Z325:AA325"/>
    <mergeCell ref="AB325:AC325"/>
    <mergeCell ref="S325:T325"/>
    <mergeCell ref="U325:V325"/>
    <mergeCell ref="W325:X325"/>
    <mergeCell ref="AG325:AH325"/>
    <mergeCell ref="AI325:AJ325"/>
    <mergeCell ref="AK325:AL325"/>
    <mergeCell ref="AD325:AE325"/>
    <mergeCell ref="BF327:BG327"/>
    <mergeCell ref="BB327:BC327"/>
    <mergeCell ref="BD327:BE327"/>
    <mergeCell ref="AU327:AV327"/>
    <mergeCell ref="AW327:AX327"/>
    <mergeCell ref="AY327:AZ327"/>
    <mergeCell ref="AN327:AO327"/>
    <mergeCell ref="AP327:AQ327"/>
    <mergeCell ref="AR327:AS327"/>
    <mergeCell ref="Z327:AA327"/>
    <mergeCell ref="AB327:AC327"/>
    <mergeCell ref="S327:T327"/>
    <mergeCell ref="U327:V327"/>
    <mergeCell ref="W327:X327"/>
    <mergeCell ref="BF326:BG326"/>
    <mergeCell ref="BB326:BC326"/>
    <mergeCell ref="BD326:BE326"/>
    <mergeCell ref="AU326:AV326"/>
    <mergeCell ref="AW326:AX326"/>
    <mergeCell ref="AY326:AZ326"/>
    <mergeCell ref="AN326:AO326"/>
    <mergeCell ref="AP326:AQ326"/>
    <mergeCell ref="AR326:AS326"/>
    <mergeCell ref="AG327:AH327"/>
    <mergeCell ref="AI327:AJ327"/>
    <mergeCell ref="AK327:AL327"/>
    <mergeCell ref="AD327:AE327"/>
    <mergeCell ref="Z326:AA326"/>
    <mergeCell ref="AB326:AC326"/>
    <mergeCell ref="S326:T326"/>
    <mergeCell ref="U326:V326"/>
    <mergeCell ref="W326:X326"/>
    <mergeCell ref="W329:X329"/>
    <mergeCell ref="BF328:BG328"/>
    <mergeCell ref="BB328:BC328"/>
    <mergeCell ref="BD328:BE328"/>
    <mergeCell ref="AU328:AV328"/>
    <mergeCell ref="AW328:AX328"/>
    <mergeCell ref="AY328:AZ328"/>
    <mergeCell ref="AN328:AO328"/>
    <mergeCell ref="AP328:AQ328"/>
    <mergeCell ref="AR328:AS328"/>
    <mergeCell ref="AG329:AH329"/>
    <mergeCell ref="AI329:AJ329"/>
    <mergeCell ref="AK329:AL329"/>
    <mergeCell ref="AD329:AE329"/>
    <mergeCell ref="Z328:AA328"/>
    <mergeCell ref="AB328:AC328"/>
    <mergeCell ref="S328:T328"/>
    <mergeCell ref="U328:V328"/>
    <mergeCell ref="W328:X328"/>
    <mergeCell ref="AG328:AH328"/>
    <mergeCell ref="AI328:AJ328"/>
    <mergeCell ref="AK328:AL328"/>
    <mergeCell ref="AD328:AE328"/>
    <mergeCell ref="AP334:AQ334"/>
    <mergeCell ref="Z330:AA330"/>
    <mergeCell ref="AB330:AC330"/>
    <mergeCell ref="S330:T330"/>
    <mergeCell ref="U330:V330"/>
    <mergeCell ref="W330:X330"/>
    <mergeCell ref="AG330:AH330"/>
    <mergeCell ref="AI330:AJ330"/>
    <mergeCell ref="AK330:AL330"/>
    <mergeCell ref="AD330:AE330"/>
    <mergeCell ref="BF329:BG329"/>
    <mergeCell ref="BB329:BC329"/>
    <mergeCell ref="BD329:BE329"/>
    <mergeCell ref="AU329:AV329"/>
    <mergeCell ref="AW329:AX329"/>
    <mergeCell ref="AY329:AZ329"/>
    <mergeCell ref="AN329:AO329"/>
    <mergeCell ref="AP329:AQ329"/>
    <mergeCell ref="AR329:AS329"/>
    <mergeCell ref="BF330:BG330"/>
    <mergeCell ref="BB330:BC330"/>
    <mergeCell ref="BD330:BE330"/>
    <mergeCell ref="AU330:AV330"/>
    <mergeCell ref="AW330:AX330"/>
    <mergeCell ref="AY330:AZ330"/>
    <mergeCell ref="AN330:AO330"/>
    <mergeCell ref="AP330:AQ330"/>
    <mergeCell ref="AR330:AS330"/>
    <mergeCell ref="Z329:AA329"/>
    <mergeCell ref="AB329:AC329"/>
    <mergeCell ref="S329:T329"/>
    <mergeCell ref="U329:V329"/>
    <mergeCell ref="AR335:AS335"/>
    <mergeCell ref="E332:N332"/>
    <mergeCell ref="BD331:BE331"/>
    <mergeCell ref="BF331:BG331"/>
    <mergeCell ref="BB331:BC331"/>
    <mergeCell ref="AU331:AV331"/>
    <mergeCell ref="AW331:AX331"/>
    <mergeCell ref="AY331:AZ331"/>
    <mergeCell ref="AN331:AO331"/>
    <mergeCell ref="AG334:AH334"/>
    <mergeCell ref="AI334:AJ334"/>
    <mergeCell ref="AK334:AL334"/>
    <mergeCell ref="AD334:AE334"/>
    <mergeCell ref="Z331:AA331"/>
    <mergeCell ref="O331:R331"/>
    <mergeCell ref="S331:T331"/>
    <mergeCell ref="U331:V331"/>
    <mergeCell ref="W331:X331"/>
    <mergeCell ref="AP331:AQ331"/>
    <mergeCell ref="AR331:AS331"/>
    <mergeCell ref="AG331:AH331"/>
    <mergeCell ref="AI331:AJ331"/>
    <mergeCell ref="AK331:AL331"/>
    <mergeCell ref="AB331:AC331"/>
    <mergeCell ref="AD331:AE331"/>
    <mergeCell ref="BF334:BG334"/>
    <mergeCell ref="BB334:BC334"/>
    <mergeCell ref="BD334:BE334"/>
    <mergeCell ref="AU334:AV334"/>
    <mergeCell ref="AW334:AX334"/>
    <mergeCell ref="AY334:AZ334"/>
    <mergeCell ref="AN334:AO334"/>
    <mergeCell ref="Z335:AA335"/>
    <mergeCell ref="AB335:AC335"/>
    <mergeCell ref="S335:T335"/>
    <mergeCell ref="U335:V335"/>
    <mergeCell ref="W335:X335"/>
    <mergeCell ref="BF336:BG336"/>
    <mergeCell ref="BB336:BC336"/>
    <mergeCell ref="BD336:BE336"/>
    <mergeCell ref="AU336:AV336"/>
    <mergeCell ref="AW336:AX336"/>
    <mergeCell ref="AY336:AZ336"/>
    <mergeCell ref="AN336:AO336"/>
    <mergeCell ref="AP336:AQ336"/>
    <mergeCell ref="AR336:AS336"/>
    <mergeCell ref="AR334:AS334"/>
    <mergeCell ref="AG335:AH335"/>
    <mergeCell ref="AI335:AJ335"/>
    <mergeCell ref="AK335:AL335"/>
    <mergeCell ref="AD335:AE335"/>
    <mergeCell ref="Z334:AA334"/>
    <mergeCell ref="AB334:AC334"/>
    <mergeCell ref="S334:T334"/>
    <mergeCell ref="U334:V334"/>
    <mergeCell ref="W334:X334"/>
    <mergeCell ref="BF335:BG335"/>
    <mergeCell ref="BB335:BC335"/>
    <mergeCell ref="BD335:BE335"/>
    <mergeCell ref="AU335:AV335"/>
    <mergeCell ref="AW335:AX335"/>
    <mergeCell ref="AY335:AZ335"/>
    <mergeCell ref="AN335:AO335"/>
    <mergeCell ref="AP335:AQ335"/>
    <mergeCell ref="AG337:AH337"/>
    <mergeCell ref="AI337:AJ337"/>
    <mergeCell ref="AK337:AL337"/>
    <mergeCell ref="AD337:AE337"/>
    <mergeCell ref="Z336:AA336"/>
    <mergeCell ref="AB336:AC336"/>
    <mergeCell ref="S336:T336"/>
    <mergeCell ref="U336:V336"/>
    <mergeCell ref="W336:X336"/>
    <mergeCell ref="BF337:BG337"/>
    <mergeCell ref="BB337:BC337"/>
    <mergeCell ref="BD337:BE337"/>
    <mergeCell ref="AU337:AV337"/>
    <mergeCell ref="AW337:AX337"/>
    <mergeCell ref="AY337:AZ337"/>
    <mergeCell ref="AN337:AO337"/>
    <mergeCell ref="AP337:AQ337"/>
    <mergeCell ref="AR337:AS337"/>
    <mergeCell ref="Z337:AA337"/>
    <mergeCell ref="AB337:AC337"/>
    <mergeCell ref="S337:T337"/>
    <mergeCell ref="U337:V337"/>
    <mergeCell ref="W337:X337"/>
    <mergeCell ref="AG336:AH336"/>
    <mergeCell ref="AI336:AJ336"/>
    <mergeCell ref="AK336:AL336"/>
    <mergeCell ref="AD336:AE336"/>
    <mergeCell ref="BF338:BG338"/>
    <mergeCell ref="BB338:BC338"/>
    <mergeCell ref="BD338:BE338"/>
    <mergeCell ref="AU338:AV338"/>
    <mergeCell ref="AW338:AX338"/>
    <mergeCell ref="AY338:AZ338"/>
    <mergeCell ref="AN338:AO338"/>
    <mergeCell ref="AP338:AQ338"/>
    <mergeCell ref="AR338:AS338"/>
    <mergeCell ref="AG339:AH339"/>
    <mergeCell ref="AI339:AJ339"/>
    <mergeCell ref="AK339:AL339"/>
    <mergeCell ref="AD339:AE339"/>
    <mergeCell ref="Z338:AA338"/>
    <mergeCell ref="AB338:AC338"/>
    <mergeCell ref="S338:T338"/>
    <mergeCell ref="U338:V338"/>
    <mergeCell ref="W338:X338"/>
    <mergeCell ref="BF339:BG339"/>
    <mergeCell ref="BB339:BC339"/>
    <mergeCell ref="BD339:BE339"/>
    <mergeCell ref="AU339:AV339"/>
    <mergeCell ref="AW339:AX339"/>
    <mergeCell ref="AY339:AZ339"/>
    <mergeCell ref="AN339:AO339"/>
    <mergeCell ref="AP339:AQ339"/>
    <mergeCell ref="AR339:AS339"/>
    <mergeCell ref="Z339:AA339"/>
    <mergeCell ref="AB339:AC339"/>
    <mergeCell ref="S339:T339"/>
    <mergeCell ref="U339:V339"/>
    <mergeCell ref="W339:X339"/>
    <mergeCell ref="BD343:BE343"/>
    <mergeCell ref="AU343:AV343"/>
    <mergeCell ref="AW343:AX343"/>
    <mergeCell ref="AY343:AZ343"/>
    <mergeCell ref="AN343:AO343"/>
    <mergeCell ref="AP343:AQ343"/>
    <mergeCell ref="AR343:AS343"/>
    <mergeCell ref="W341:X341"/>
    <mergeCell ref="AG341:AH341"/>
    <mergeCell ref="BF340:BG340"/>
    <mergeCell ref="BB340:BC340"/>
    <mergeCell ref="BD340:BE340"/>
    <mergeCell ref="AU340:AV340"/>
    <mergeCell ref="AW340:AX340"/>
    <mergeCell ref="AY340:AZ340"/>
    <mergeCell ref="AN340:AO340"/>
    <mergeCell ref="AP340:AQ340"/>
    <mergeCell ref="AR340:AS340"/>
    <mergeCell ref="AI341:AJ341"/>
    <mergeCell ref="AK341:AL341"/>
    <mergeCell ref="AD341:AE341"/>
    <mergeCell ref="Z340:AA340"/>
    <mergeCell ref="AB340:AC340"/>
    <mergeCell ref="BF342:BG342"/>
    <mergeCell ref="BB342:BC342"/>
    <mergeCell ref="BD342:BE342"/>
    <mergeCell ref="AU342:AV342"/>
    <mergeCell ref="BD344:BE344"/>
    <mergeCell ref="AU344:AV344"/>
    <mergeCell ref="AW344:AX344"/>
    <mergeCell ref="AY344:AZ344"/>
    <mergeCell ref="AN344:AO344"/>
    <mergeCell ref="AP344:AQ344"/>
    <mergeCell ref="AR344:AS344"/>
    <mergeCell ref="AD345:AE345"/>
    <mergeCell ref="Z344:AA344"/>
    <mergeCell ref="AB344:AC344"/>
    <mergeCell ref="BF341:BG341"/>
    <mergeCell ref="BB341:BC341"/>
    <mergeCell ref="BD341:BE341"/>
    <mergeCell ref="AU341:AV341"/>
    <mergeCell ref="AW341:AX341"/>
    <mergeCell ref="AY341:AZ341"/>
    <mergeCell ref="AN341:AO341"/>
    <mergeCell ref="AP341:AQ341"/>
    <mergeCell ref="AR341:AS341"/>
    <mergeCell ref="AG342:AH342"/>
    <mergeCell ref="AI342:AJ342"/>
    <mergeCell ref="AK342:AL342"/>
    <mergeCell ref="AD342:AE342"/>
    <mergeCell ref="Z341:AA341"/>
    <mergeCell ref="AB341:AC341"/>
    <mergeCell ref="AW342:AX342"/>
    <mergeCell ref="AY342:AZ342"/>
    <mergeCell ref="AN342:AO342"/>
    <mergeCell ref="AP342:AQ342"/>
    <mergeCell ref="AR342:AS342"/>
    <mergeCell ref="BF343:BG343"/>
    <mergeCell ref="BB343:BC343"/>
    <mergeCell ref="S344:T344"/>
    <mergeCell ref="U344:V344"/>
    <mergeCell ref="W344:X344"/>
    <mergeCell ref="AK343:AL343"/>
    <mergeCell ref="AD343:AE343"/>
    <mergeCell ref="BF345:BG345"/>
    <mergeCell ref="BB345:BC345"/>
    <mergeCell ref="BD345:BE345"/>
    <mergeCell ref="AU345:AV345"/>
    <mergeCell ref="AW345:AX345"/>
    <mergeCell ref="AY345:AZ345"/>
    <mergeCell ref="AN345:AO345"/>
    <mergeCell ref="AP345:AQ345"/>
    <mergeCell ref="AR345:AS345"/>
    <mergeCell ref="AG346:AH346"/>
    <mergeCell ref="AI346:AJ346"/>
    <mergeCell ref="AK346:AL346"/>
    <mergeCell ref="AD346:AE346"/>
    <mergeCell ref="Z345:AA345"/>
    <mergeCell ref="AB345:AC345"/>
    <mergeCell ref="S345:T345"/>
    <mergeCell ref="U345:V345"/>
    <mergeCell ref="U343:V343"/>
    <mergeCell ref="W343:X343"/>
    <mergeCell ref="AG343:AH343"/>
    <mergeCell ref="AI343:AJ343"/>
    <mergeCell ref="W345:X345"/>
    <mergeCell ref="AG345:AH345"/>
    <mergeCell ref="AI345:AJ345"/>
    <mergeCell ref="AK345:AL345"/>
    <mergeCell ref="BF344:BG344"/>
    <mergeCell ref="BB344:BC344"/>
    <mergeCell ref="AG347:AH347"/>
    <mergeCell ref="AI347:AJ347"/>
    <mergeCell ref="AK347:AL347"/>
    <mergeCell ref="BF346:BG346"/>
    <mergeCell ref="BB346:BC346"/>
    <mergeCell ref="BD346:BE346"/>
    <mergeCell ref="AU346:AV346"/>
    <mergeCell ref="AW346:AX346"/>
    <mergeCell ref="AY346:AZ346"/>
    <mergeCell ref="AN346:AO346"/>
    <mergeCell ref="AP346:AQ346"/>
    <mergeCell ref="AR346:AS346"/>
    <mergeCell ref="AD347:AE347"/>
    <mergeCell ref="Z346:AA346"/>
    <mergeCell ref="AB346:AC346"/>
    <mergeCell ref="S346:T346"/>
    <mergeCell ref="U346:V346"/>
    <mergeCell ref="W346:X346"/>
    <mergeCell ref="BF348:BG348"/>
    <mergeCell ref="BB348:BC348"/>
    <mergeCell ref="BD348:BE348"/>
    <mergeCell ref="AU348:AV348"/>
    <mergeCell ref="AW348:AX348"/>
    <mergeCell ref="AY348:AZ348"/>
    <mergeCell ref="AN348:AO348"/>
    <mergeCell ref="AP348:AQ348"/>
    <mergeCell ref="AR348:AS348"/>
    <mergeCell ref="Z348:AA348"/>
    <mergeCell ref="AB348:AC348"/>
    <mergeCell ref="S348:T348"/>
    <mergeCell ref="U348:V348"/>
    <mergeCell ref="W348:X348"/>
    <mergeCell ref="BF347:BG347"/>
    <mergeCell ref="BB347:BC347"/>
    <mergeCell ref="BD347:BE347"/>
    <mergeCell ref="AU347:AV347"/>
    <mergeCell ref="AW347:AX347"/>
    <mergeCell ref="AY347:AZ347"/>
    <mergeCell ref="AN347:AO347"/>
    <mergeCell ref="AP347:AQ347"/>
    <mergeCell ref="AR347:AS347"/>
    <mergeCell ref="AG348:AH348"/>
    <mergeCell ref="AI348:AJ348"/>
    <mergeCell ref="AK348:AL348"/>
    <mergeCell ref="AD348:AE348"/>
    <mergeCell ref="Z347:AA347"/>
    <mergeCell ref="AB347:AC347"/>
    <mergeCell ref="S347:T347"/>
    <mergeCell ref="U347:V347"/>
    <mergeCell ref="W347:X347"/>
    <mergeCell ref="BF349:BG349"/>
    <mergeCell ref="BB349:BC349"/>
    <mergeCell ref="BD349:BE349"/>
    <mergeCell ref="AU349:AV349"/>
    <mergeCell ref="AW349:AX349"/>
    <mergeCell ref="AY349:AZ349"/>
    <mergeCell ref="AN349:AO349"/>
    <mergeCell ref="AP349:AQ349"/>
    <mergeCell ref="AR349:AS349"/>
    <mergeCell ref="AG350:AH350"/>
    <mergeCell ref="AI350:AJ350"/>
    <mergeCell ref="AK350:AL350"/>
    <mergeCell ref="AD350:AE350"/>
    <mergeCell ref="Z349:AA349"/>
    <mergeCell ref="AB349:AC349"/>
    <mergeCell ref="S349:T349"/>
    <mergeCell ref="U349:V349"/>
    <mergeCell ref="W349:X349"/>
    <mergeCell ref="AG349:AH349"/>
    <mergeCell ref="AI349:AJ349"/>
    <mergeCell ref="AK349:AL349"/>
    <mergeCell ref="AD349:AE349"/>
    <mergeCell ref="S351:T351"/>
    <mergeCell ref="U351:V351"/>
    <mergeCell ref="W351:X351"/>
    <mergeCell ref="AG351:AH351"/>
    <mergeCell ref="AI351:AJ351"/>
    <mergeCell ref="AK351:AL351"/>
    <mergeCell ref="AD351:AE351"/>
    <mergeCell ref="BF350:BG350"/>
    <mergeCell ref="BB350:BC350"/>
    <mergeCell ref="BD350:BE350"/>
    <mergeCell ref="AU350:AV350"/>
    <mergeCell ref="AW350:AX350"/>
    <mergeCell ref="AY350:AZ350"/>
    <mergeCell ref="AN350:AO350"/>
    <mergeCell ref="AP350:AQ350"/>
    <mergeCell ref="AR350:AS350"/>
    <mergeCell ref="Z350:AA350"/>
    <mergeCell ref="AB350:AC350"/>
    <mergeCell ref="S350:T350"/>
    <mergeCell ref="U350:V350"/>
    <mergeCell ref="W350:X350"/>
    <mergeCell ref="U352:V352"/>
    <mergeCell ref="W352:X352"/>
    <mergeCell ref="BF351:BG351"/>
    <mergeCell ref="BB351:BC351"/>
    <mergeCell ref="BD351:BE351"/>
    <mergeCell ref="AU351:AV351"/>
    <mergeCell ref="AW351:AX351"/>
    <mergeCell ref="AY351:AZ351"/>
    <mergeCell ref="AN351:AO351"/>
    <mergeCell ref="AP351:AQ351"/>
    <mergeCell ref="AR351:AS351"/>
    <mergeCell ref="AG352:AH352"/>
    <mergeCell ref="AI352:AJ352"/>
    <mergeCell ref="AK352:AL352"/>
    <mergeCell ref="AD352:AE352"/>
    <mergeCell ref="Z351:AA351"/>
    <mergeCell ref="AB351:AC351"/>
    <mergeCell ref="AB354:AC354"/>
    <mergeCell ref="AD354:AE354"/>
    <mergeCell ref="Z353:AA353"/>
    <mergeCell ref="AB353:AC353"/>
    <mergeCell ref="S353:T353"/>
    <mergeCell ref="U353:V353"/>
    <mergeCell ref="W353:X353"/>
    <mergeCell ref="AG353:AH353"/>
    <mergeCell ref="AI353:AJ353"/>
    <mergeCell ref="AK353:AL353"/>
    <mergeCell ref="AD353:AE353"/>
    <mergeCell ref="BF352:BG352"/>
    <mergeCell ref="BB352:BC352"/>
    <mergeCell ref="BD352:BE352"/>
    <mergeCell ref="AU352:AV352"/>
    <mergeCell ref="AW352:AX352"/>
    <mergeCell ref="AY352:AZ352"/>
    <mergeCell ref="AN352:AO352"/>
    <mergeCell ref="AP352:AQ352"/>
    <mergeCell ref="AR352:AS352"/>
    <mergeCell ref="BF353:BG353"/>
    <mergeCell ref="BB353:BC353"/>
    <mergeCell ref="BD353:BE353"/>
    <mergeCell ref="AU353:AV353"/>
    <mergeCell ref="AW353:AX353"/>
    <mergeCell ref="AY353:AZ353"/>
    <mergeCell ref="AN353:AO353"/>
    <mergeCell ref="AP353:AQ353"/>
    <mergeCell ref="AR353:AS353"/>
    <mergeCell ref="Z352:AA352"/>
    <mergeCell ref="AB352:AC352"/>
    <mergeCell ref="S352:T352"/>
    <mergeCell ref="C355:R355"/>
    <mergeCell ref="S355:T355"/>
    <mergeCell ref="U355:V355"/>
    <mergeCell ref="W355:X355"/>
    <mergeCell ref="AY355:AZ355"/>
    <mergeCell ref="AR355:AS355"/>
    <mergeCell ref="AN355:AO355"/>
    <mergeCell ref="AP355:AQ355"/>
    <mergeCell ref="AK355:AL355"/>
    <mergeCell ref="BD356:BE356"/>
    <mergeCell ref="BF356:BG356"/>
    <mergeCell ref="BB356:BC356"/>
    <mergeCell ref="AU356:AV356"/>
    <mergeCell ref="AW356:AX356"/>
    <mergeCell ref="AY356:AZ356"/>
    <mergeCell ref="BD354:BE354"/>
    <mergeCell ref="BF354:BG354"/>
    <mergeCell ref="BB354:BC354"/>
    <mergeCell ref="AU354:AV354"/>
    <mergeCell ref="AW354:AX354"/>
    <mergeCell ref="AY354:AZ354"/>
    <mergeCell ref="AN354:AO354"/>
    <mergeCell ref="AP354:AQ354"/>
    <mergeCell ref="AR354:AS354"/>
    <mergeCell ref="Z354:AA354"/>
    <mergeCell ref="O354:R354"/>
    <mergeCell ref="S354:T354"/>
    <mergeCell ref="U354:V354"/>
    <mergeCell ref="W354:X354"/>
    <mergeCell ref="AG354:AH354"/>
    <mergeCell ref="AI354:AJ354"/>
    <mergeCell ref="AK354:AL354"/>
    <mergeCell ref="BD357:BE357"/>
    <mergeCell ref="BF357:BG357"/>
    <mergeCell ref="AU357:AV357"/>
    <mergeCell ref="AW357:AX357"/>
    <mergeCell ref="BB355:BC355"/>
    <mergeCell ref="BD355:BE355"/>
    <mergeCell ref="BF355:BG355"/>
    <mergeCell ref="AU355:AV355"/>
    <mergeCell ref="AW355:AX355"/>
    <mergeCell ref="AN356:AO356"/>
    <mergeCell ref="AP356:AQ356"/>
    <mergeCell ref="AR356:AS356"/>
    <mergeCell ref="AG355:AH355"/>
    <mergeCell ref="AI355:AJ355"/>
    <mergeCell ref="Z355:AA355"/>
    <mergeCell ref="AB355:AC355"/>
    <mergeCell ref="AD355:AE355"/>
    <mergeCell ref="AG357:AH357"/>
    <mergeCell ref="AI357:AJ357"/>
    <mergeCell ref="Z357:AA357"/>
    <mergeCell ref="AB357:AC357"/>
    <mergeCell ref="AD357:AE357"/>
    <mergeCell ref="AG356:AH356"/>
    <mergeCell ref="AI356:AJ356"/>
    <mergeCell ref="AK356:AL356"/>
    <mergeCell ref="AB356:AC356"/>
    <mergeCell ref="AD356:AE356"/>
    <mergeCell ref="Z356:AA356"/>
    <mergeCell ref="C356:R356"/>
    <mergeCell ref="S356:T356"/>
    <mergeCell ref="U356:V356"/>
    <mergeCell ref="W356:X356"/>
    <mergeCell ref="BB357:BC357"/>
    <mergeCell ref="C358:D358"/>
    <mergeCell ref="E358:R358"/>
    <mergeCell ref="C359:D359"/>
    <mergeCell ref="E359:R359"/>
    <mergeCell ref="S359:T359"/>
    <mergeCell ref="U359:V359"/>
    <mergeCell ref="AI359:AJ359"/>
    <mergeCell ref="AK359:AL359"/>
    <mergeCell ref="AD360:AE360"/>
    <mergeCell ref="Z360:AA360"/>
    <mergeCell ref="AB360:AC360"/>
    <mergeCell ref="C360:D360"/>
    <mergeCell ref="E360:R360"/>
    <mergeCell ref="S360:T360"/>
    <mergeCell ref="U360:V360"/>
    <mergeCell ref="W360:X360"/>
    <mergeCell ref="C357:R357"/>
    <mergeCell ref="S357:T357"/>
    <mergeCell ref="U357:V357"/>
    <mergeCell ref="W357:X357"/>
    <mergeCell ref="AK357:AL357"/>
    <mergeCell ref="BB359:BC359"/>
    <mergeCell ref="AY357:AZ357"/>
    <mergeCell ref="AR357:AS357"/>
    <mergeCell ref="AN357:AO357"/>
    <mergeCell ref="AP357:AQ357"/>
    <mergeCell ref="BD359:BE359"/>
    <mergeCell ref="BF359:BG359"/>
    <mergeCell ref="AY359:AZ359"/>
    <mergeCell ref="AU359:AV359"/>
    <mergeCell ref="AW359:AX359"/>
    <mergeCell ref="AN360:AO360"/>
    <mergeCell ref="AP360:AQ360"/>
    <mergeCell ref="AR360:AS360"/>
    <mergeCell ref="AG360:AH360"/>
    <mergeCell ref="AI360:AJ360"/>
    <mergeCell ref="AK360:AL360"/>
    <mergeCell ref="Z359:AA359"/>
    <mergeCell ref="AB359:AC359"/>
    <mergeCell ref="AD359:AE359"/>
    <mergeCell ref="W359:X359"/>
    <mergeCell ref="BB361:BC361"/>
    <mergeCell ref="BD361:BE361"/>
    <mergeCell ref="BF361:BG361"/>
    <mergeCell ref="AU361:AV361"/>
    <mergeCell ref="AW361:AX361"/>
    <mergeCell ref="AY361:AZ361"/>
    <mergeCell ref="AR361:AS361"/>
    <mergeCell ref="BF360:BG360"/>
    <mergeCell ref="BB360:BC360"/>
    <mergeCell ref="BD360:BE360"/>
    <mergeCell ref="AU360:AV360"/>
    <mergeCell ref="AW360:AX360"/>
    <mergeCell ref="AY360:AZ360"/>
    <mergeCell ref="AN359:AO359"/>
    <mergeCell ref="AP359:AQ359"/>
    <mergeCell ref="AR359:AS359"/>
    <mergeCell ref="AG359:AH359"/>
    <mergeCell ref="Z361:AA361"/>
    <mergeCell ref="AB361:AC361"/>
    <mergeCell ref="AD361:AE361"/>
    <mergeCell ref="C361:D361"/>
    <mergeCell ref="E361:R361"/>
    <mergeCell ref="S361:T361"/>
    <mergeCell ref="U361:V361"/>
    <mergeCell ref="W361:X361"/>
    <mergeCell ref="BB362:BC362"/>
    <mergeCell ref="BD362:BE362"/>
    <mergeCell ref="BF362:BG362"/>
    <mergeCell ref="AU362:AV362"/>
    <mergeCell ref="AW362:AX362"/>
    <mergeCell ref="AY362:AZ362"/>
    <mergeCell ref="AR362:AS362"/>
    <mergeCell ref="AN361:AO361"/>
    <mergeCell ref="AP361:AQ361"/>
    <mergeCell ref="AK361:AL361"/>
    <mergeCell ref="AG361:AH361"/>
    <mergeCell ref="AI361:AJ361"/>
    <mergeCell ref="C362:D362"/>
    <mergeCell ref="E362:R362"/>
    <mergeCell ref="S362:T362"/>
    <mergeCell ref="U362:V362"/>
    <mergeCell ref="W362:X362"/>
    <mergeCell ref="AN362:AO362"/>
    <mergeCell ref="AP362:AQ362"/>
    <mergeCell ref="AK362:AL362"/>
    <mergeCell ref="AG362:AH362"/>
    <mergeCell ref="AI362:AJ362"/>
    <mergeCell ref="AN363:AO363"/>
    <mergeCell ref="AP363:AQ363"/>
    <mergeCell ref="BB363:BC363"/>
    <mergeCell ref="BD363:BE363"/>
    <mergeCell ref="BF363:BG363"/>
    <mergeCell ref="AU363:AV363"/>
    <mergeCell ref="AW363:AX363"/>
    <mergeCell ref="AY363:AZ363"/>
    <mergeCell ref="AR363:AS363"/>
    <mergeCell ref="Z362:AA362"/>
    <mergeCell ref="AB362:AC362"/>
    <mergeCell ref="AD362:AE362"/>
    <mergeCell ref="A364:A365"/>
    <mergeCell ref="C364:D364"/>
    <mergeCell ref="E364:N364"/>
    <mergeCell ref="O364:R364"/>
    <mergeCell ref="S364:T364"/>
    <mergeCell ref="U364:V364"/>
    <mergeCell ref="AG364:AH364"/>
    <mergeCell ref="AI364:AJ364"/>
    <mergeCell ref="AK364:AL364"/>
    <mergeCell ref="Z363:AA363"/>
    <mergeCell ref="AB363:AC363"/>
    <mergeCell ref="AD363:AE363"/>
    <mergeCell ref="C363:D363"/>
    <mergeCell ref="E363:R363"/>
    <mergeCell ref="S363:T363"/>
    <mergeCell ref="U363:V363"/>
    <mergeCell ref="W363:X363"/>
    <mergeCell ref="AK363:AL363"/>
    <mergeCell ref="AG363:AH363"/>
    <mergeCell ref="AI363:AJ363"/>
    <mergeCell ref="C365:D365"/>
    <mergeCell ref="E365:R365"/>
    <mergeCell ref="BB364:BC364"/>
    <mergeCell ref="BD364:BE364"/>
    <mergeCell ref="BF364:BG364"/>
    <mergeCell ref="AY364:AZ364"/>
    <mergeCell ref="AU364:AV364"/>
    <mergeCell ref="AW364:AX364"/>
    <mergeCell ref="AN364:AO364"/>
    <mergeCell ref="AP364:AQ364"/>
    <mergeCell ref="AR364:AS364"/>
    <mergeCell ref="AN366:AO366"/>
    <mergeCell ref="AP366:AQ366"/>
    <mergeCell ref="AK366:AL366"/>
    <mergeCell ref="AG366:AH366"/>
    <mergeCell ref="AI366:AJ366"/>
    <mergeCell ref="Z366:AA366"/>
    <mergeCell ref="AB366:AC366"/>
    <mergeCell ref="AD366:AE366"/>
    <mergeCell ref="Z364:AA364"/>
    <mergeCell ref="AB364:AC364"/>
    <mergeCell ref="AD364:AE364"/>
    <mergeCell ref="W364:X364"/>
    <mergeCell ref="C367:D367"/>
    <mergeCell ref="E367:R367"/>
    <mergeCell ref="S367:T367"/>
    <mergeCell ref="U367:V367"/>
    <mergeCell ref="W367:X367"/>
    <mergeCell ref="AK367:AL367"/>
    <mergeCell ref="AG367:AH367"/>
    <mergeCell ref="AI367:AJ367"/>
    <mergeCell ref="Z367:AA367"/>
    <mergeCell ref="AB367:AC367"/>
    <mergeCell ref="AD367:AE367"/>
    <mergeCell ref="BB366:BC366"/>
    <mergeCell ref="BD366:BE366"/>
    <mergeCell ref="BF366:BG366"/>
    <mergeCell ref="AU366:AV366"/>
    <mergeCell ref="AW366:AX366"/>
    <mergeCell ref="AY366:AZ366"/>
    <mergeCell ref="AR366:AS366"/>
    <mergeCell ref="AN367:AO367"/>
    <mergeCell ref="AP367:AQ367"/>
    <mergeCell ref="BB367:BC367"/>
    <mergeCell ref="BD367:BE367"/>
    <mergeCell ref="BF367:BG367"/>
    <mergeCell ref="AU367:AV367"/>
    <mergeCell ref="AW367:AX367"/>
    <mergeCell ref="AY367:AZ367"/>
    <mergeCell ref="AR367:AS367"/>
    <mergeCell ref="C366:D366"/>
    <mergeCell ref="E366:R366"/>
    <mergeCell ref="S366:T366"/>
    <mergeCell ref="U366:V366"/>
    <mergeCell ref="W366:X366"/>
    <mergeCell ref="BB368:BC368"/>
    <mergeCell ref="BD368:BE368"/>
    <mergeCell ref="BF368:BG368"/>
    <mergeCell ref="AU368:AV368"/>
    <mergeCell ref="AW368:AX368"/>
    <mergeCell ref="AY368:AZ368"/>
    <mergeCell ref="AP368:AQ368"/>
    <mergeCell ref="AR368:AS368"/>
    <mergeCell ref="AN368:AO368"/>
    <mergeCell ref="AN369:AO369"/>
    <mergeCell ref="C368:D368"/>
    <mergeCell ref="E368:N368"/>
    <mergeCell ref="O368:R368"/>
    <mergeCell ref="S368:T368"/>
    <mergeCell ref="U368:V368"/>
    <mergeCell ref="W368:X368"/>
    <mergeCell ref="AI368:AJ368"/>
    <mergeCell ref="AK368:AL368"/>
    <mergeCell ref="AG368:AH368"/>
    <mergeCell ref="Z368:AA368"/>
    <mergeCell ref="AB368:AC368"/>
    <mergeCell ref="AD368:AE368"/>
    <mergeCell ref="AG371:AH371"/>
    <mergeCell ref="AI371:AJ371"/>
    <mergeCell ref="AK371:AL371"/>
    <mergeCell ref="AB371:AC371"/>
    <mergeCell ref="AD371:AE371"/>
    <mergeCell ref="Z371:AA371"/>
    <mergeCell ref="C370:D370"/>
    <mergeCell ref="E370:R370"/>
    <mergeCell ref="C371:D371"/>
    <mergeCell ref="E371:R371"/>
    <mergeCell ref="S371:T371"/>
    <mergeCell ref="U371:V371"/>
    <mergeCell ref="W371:X371"/>
    <mergeCell ref="BB369:BC369"/>
    <mergeCell ref="BD369:BE369"/>
    <mergeCell ref="BF369:BG369"/>
    <mergeCell ref="AU369:AV369"/>
    <mergeCell ref="AW369:AX369"/>
    <mergeCell ref="AY369:AZ369"/>
    <mergeCell ref="AP369:AQ369"/>
    <mergeCell ref="AR369:AS369"/>
    <mergeCell ref="S369:T369"/>
    <mergeCell ref="U369:V369"/>
    <mergeCell ref="W369:X369"/>
    <mergeCell ref="AI369:AJ369"/>
    <mergeCell ref="AK369:AL369"/>
    <mergeCell ref="AG369:AH369"/>
    <mergeCell ref="Z369:AA369"/>
    <mergeCell ref="AB369:AC369"/>
    <mergeCell ref="AD369:AE369"/>
    <mergeCell ref="BD371:BE371"/>
    <mergeCell ref="BF371:BG371"/>
    <mergeCell ref="BB371:BC371"/>
    <mergeCell ref="AU371:AV371"/>
    <mergeCell ref="AW371:AX371"/>
    <mergeCell ref="AY371:AZ371"/>
    <mergeCell ref="AN371:AO371"/>
    <mergeCell ref="AP371:AQ371"/>
    <mergeCell ref="AR371:AS371"/>
    <mergeCell ref="AI372:AJ372"/>
    <mergeCell ref="AK372:AL372"/>
    <mergeCell ref="BB372:BC372"/>
    <mergeCell ref="BD372:BE372"/>
    <mergeCell ref="BF372:BG372"/>
    <mergeCell ref="AU372:AV372"/>
    <mergeCell ref="AW372:AX372"/>
    <mergeCell ref="AY372:AZ372"/>
    <mergeCell ref="AP372:AQ372"/>
    <mergeCell ref="AR372:AS372"/>
    <mergeCell ref="AN372:AO372"/>
    <mergeCell ref="S372:T372"/>
    <mergeCell ref="U372:V372"/>
    <mergeCell ref="W372:X372"/>
    <mergeCell ref="AG372:AH372"/>
    <mergeCell ref="Z372:AA372"/>
    <mergeCell ref="AB372:AC372"/>
    <mergeCell ref="AD372:AE372"/>
    <mergeCell ref="BD373:BE373"/>
    <mergeCell ref="BF373:BG373"/>
    <mergeCell ref="BB373:BC373"/>
    <mergeCell ref="AU374:AV374"/>
    <mergeCell ref="AW374:AX374"/>
    <mergeCell ref="AY374:AZ374"/>
    <mergeCell ref="AP374:AQ374"/>
    <mergeCell ref="AR374:AS374"/>
    <mergeCell ref="AN374:AO374"/>
    <mergeCell ref="AU373:AV373"/>
    <mergeCell ref="AW373:AX373"/>
    <mergeCell ref="AY373:AZ373"/>
    <mergeCell ref="AN373:AO373"/>
    <mergeCell ref="AP373:AQ373"/>
    <mergeCell ref="AR373:AS373"/>
    <mergeCell ref="BB374:BC374"/>
    <mergeCell ref="BD374:BE374"/>
    <mergeCell ref="BF374:BG374"/>
    <mergeCell ref="S377:T377"/>
    <mergeCell ref="U377:V377"/>
    <mergeCell ref="W377:X377"/>
    <mergeCell ref="AG377:AH377"/>
    <mergeCell ref="AI377:AJ377"/>
    <mergeCell ref="AK377:AL377"/>
    <mergeCell ref="AD377:AE377"/>
    <mergeCell ref="Z377:AA377"/>
    <mergeCell ref="AB377:AC377"/>
    <mergeCell ref="AG375:AH375"/>
    <mergeCell ref="AI375:AJ375"/>
    <mergeCell ref="AK375:AL375"/>
    <mergeCell ref="Z375:AA375"/>
    <mergeCell ref="AB375:AC375"/>
    <mergeCell ref="AD375:AE375"/>
    <mergeCell ref="C375:D375"/>
    <mergeCell ref="E375:R375"/>
    <mergeCell ref="S375:T375"/>
    <mergeCell ref="U375:V375"/>
    <mergeCell ref="W375:X375"/>
    <mergeCell ref="U376:V376"/>
    <mergeCell ref="W376:X376"/>
    <mergeCell ref="AG376:AH376"/>
    <mergeCell ref="AI376:AJ376"/>
    <mergeCell ref="AK376:AL376"/>
    <mergeCell ref="Z376:AA376"/>
    <mergeCell ref="AB376:AC376"/>
    <mergeCell ref="AD376:AE376"/>
    <mergeCell ref="C377:R377"/>
    <mergeCell ref="AU375:AV375"/>
    <mergeCell ref="AN375:AO375"/>
    <mergeCell ref="AP375:AQ375"/>
    <mergeCell ref="AR375:AS375"/>
    <mergeCell ref="C374:D374"/>
    <mergeCell ref="E374:R374"/>
    <mergeCell ref="S374:T374"/>
    <mergeCell ref="U374:V374"/>
    <mergeCell ref="W374:X374"/>
    <mergeCell ref="AG373:AH373"/>
    <mergeCell ref="AI373:AJ373"/>
    <mergeCell ref="AK373:AL373"/>
    <mergeCell ref="AB373:AC373"/>
    <mergeCell ref="AD373:AE373"/>
    <mergeCell ref="Z373:AA373"/>
    <mergeCell ref="C373:D373"/>
    <mergeCell ref="E373:R373"/>
    <mergeCell ref="S373:T373"/>
    <mergeCell ref="U373:V373"/>
    <mergeCell ref="W373:X373"/>
    <mergeCell ref="AB374:AC374"/>
    <mergeCell ref="AD374:AE374"/>
    <mergeCell ref="BB375:BC375"/>
    <mergeCell ref="BD375:BE375"/>
    <mergeCell ref="BF375:BG375"/>
    <mergeCell ref="AW375:AX375"/>
    <mergeCell ref="AY375:AZ375"/>
    <mergeCell ref="AI374:AJ374"/>
    <mergeCell ref="AK374:AL374"/>
    <mergeCell ref="AG374:AH374"/>
    <mergeCell ref="Z374:AA374"/>
    <mergeCell ref="C378:R378"/>
    <mergeCell ref="S378:T378"/>
    <mergeCell ref="U378:V378"/>
    <mergeCell ref="W378:X378"/>
    <mergeCell ref="BF377:BG377"/>
    <mergeCell ref="BB377:BC377"/>
    <mergeCell ref="BD377:BE377"/>
    <mergeCell ref="AU377:AV377"/>
    <mergeCell ref="AW377:AX377"/>
    <mergeCell ref="AY377:AZ377"/>
    <mergeCell ref="AN377:AO377"/>
    <mergeCell ref="AP377:AQ377"/>
    <mergeCell ref="AR377:AS377"/>
    <mergeCell ref="BB376:BC376"/>
    <mergeCell ref="BD376:BE376"/>
    <mergeCell ref="BF376:BG376"/>
    <mergeCell ref="AW376:AX376"/>
    <mergeCell ref="AY376:AZ376"/>
    <mergeCell ref="AU376:AV376"/>
    <mergeCell ref="AN376:AO376"/>
    <mergeCell ref="AP376:AQ376"/>
    <mergeCell ref="AR376:AS376"/>
    <mergeCell ref="S376:T376"/>
    <mergeCell ref="S379:T379"/>
    <mergeCell ref="U379:V379"/>
    <mergeCell ref="W379:X379"/>
    <mergeCell ref="BD378:BE378"/>
    <mergeCell ref="BF378:BG378"/>
    <mergeCell ref="BB378:BC378"/>
    <mergeCell ref="AU378:AV378"/>
    <mergeCell ref="AW378:AX378"/>
    <mergeCell ref="AY378:AZ378"/>
    <mergeCell ref="AN378:AO378"/>
    <mergeCell ref="AP378:AQ378"/>
    <mergeCell ref="AR378:AS378"/>
    <mergeCell ref="AK379:AL379"/>
    <mergeCell ref="AG379:AH379"/>
    <mergeCell ref="AI379:AJ379"/>
    <mergeCell ref="Z379:AA379"/>
    <mergeCell ref="AB379:AC379"/>
    <mergeCell ref="AD379:AE379"/>
    <mergeCell ref="AG378:AH378"/>
    <mergeCell ref="AI378:AJ378"/>
    <mergeCell ref="AK378:AL378"/>
    <mergeCell ref="AB378:AC378"/>
    <mergeCell ref="AD378:AE378"/>
    <mergeCell ref="Z378:AA378"/>
    <mergeCell ref="BB379:BC379"/>
    <mergeCell ref="BD379:BE379"/>
    <mergeCell ref="BF379:BG379"/>
    <mergeCell ref="AU392:AV392"/>
    <mergeCell ref="AW392:AX392"/>
    <mergeCell ref="AI392:AJ392"/>
    <mergeCell ref="AU379:AV379"/>
    <mergeCell ref="AW379:AX379"/>
    <mergeCell ref="AY379:AZ379"/>
    <mergeCell ref="AR379:AS379"/>
    <mergeCell ref="AN379:AO379"/>
    <mergeCell ref="AP379:AQ379"/>
    <mergeCell ref="AU380:AV380"/>
    <mergeCell ref="AW380:AX380"/>
    <mergeCell ref="AY380:AZ380"/>
    <mergeCell ref="AR380:AS380"/>
    <mergeCell ref="AN380:AO380"/>
    <mergeCell ref="AP380:AQ380"/>
    <mergeCell ref="U392:V392"/>
    <mergeCell ref="W392:X392"/>
    <mergeCell ref="AU382:AV382"/>
    <mergeCell ref="AU384:AV384"/>
    <mergeCell ref="AU386:AV386"/>
    <mergeCell ref="AU390:AV390"/>
    <mergeCell ref="AD384:AE384"/>
    <mergeCell ref="AD386:AE386"/>
    <mergeCell ref="AD388:AE388"/>
    <mergeCell ref="AD390:AE390"/>
    <mergeCell ref="AG382:AH382"/>
    <mergeCell ref="AI382:AJ382"/>
    <mergeCell ref="AK382:AL382"/>
    <mergeCell ref="AG386:AH386"/>
    <mergeCell ref="AI386:AJ386"/>
    <mergeCell ref="AK386:AL386"/>
    <mergeCell ref="AG388:AH388"/>
    <mergeCell ref="BF392:BG392"/>
    <mergeCell ref="AG392:AH392"/>
    <mergeCell ref="O394:Q394"/>
    <mergeCell ref="C393:R393"/>
    <mergeCell ref="C394:N394"/>
    <mergeCell ref="AR394:AS394"/>
    <mergeCell ref="AP394:AQ394"/>
    <mergeCell ref="BB380:BC380"/>
    <mergeCell ref="BD380:BE380"/>
    <mergeCell ref="BF380:BG380"/>
    <mergeCell ref="C384:H384"/>
    <mergeCell ref="I384:Q384"/>
    <mergeCell ref="AG384:AH384"/>
    <mergeCell ref="AI384:AJ384"/>
    <mergeCell ref="AK384:AL384"/>
    <mergeCell ref="C382:H382"/>
    <mergeCell ref="I382:Q382"/>
    <mergeCell ref="Z382:AA382"/>
    <mergeCell ref="AB382:AC382"/>
    <mergeCell ref="AD382:AE382"/>
    <mergeCell ref="AK380:AL380"/>
    <mergeCell ref="AG380:AH380"/>
    <mergeCell ref="AI380:AJ380"/>
    <mergeCell ref="Z380:AA380"/>
    <mergeCell ref="AB380:AC380"/>
    <mergeCell ref="AD380:AE380"/>
    <mergeCell ref="C380:H380"/>
    <mergeCell ref="I380:Q380"/>
    <mergeCell ref="S380:T380"/>
    <mergeCell ref="AK392:AL392"/>
    <mergeCell ref="U380:V380"/>
    <mergeCell ref="W380:X380"/>
    <mergeCell ref="AB399:AC399"/>
    <mergeCell ref="AY394:AZ394"/>
    <mergeCell ref="AW394:AX394"/>
    <mergeCell ref="AU394:AV394"/>
    <mergeCell ref="E396:O396"/>
    <mergeCell ref="E397:O397"/>
    <mergeCell ref="E398:O398"/>
    <mergeCell ref="BF394:BG394"/>
    <mergeCell ref="BD394:BE394"/>
    <mergeCell ref="BB394:BC394"/>
    <mergeCell ref="C388:H388"/>
    <mergeCell ref="I388:Q388"/>
    <mergeCell ref="AU388:AV388"/>
    <mergeCell ref="AW388:AX388"/>
    <mergeCell ref="AY388:AZ388"/>
    <mergeCell ref="C386:H386"/>
    <mergeCell ref="I386:Q386"/>
    <mergeCell ref="AN386:AO386"/>
    <mergeCell ref="AP386:AQ386"/>
    <mergeCell ref="AR386:AS386"/>
    <mergeCell ref="C390:H390"/>
    <mergeCell ref="I390:Q390"/>
    <mergeCell ref="BB390:BC390"/>
    <mergeCell ref="BD390:BE390"/>
    <mergeCell ref="BF390:BG390"/>
    <mergeCell ref="BB392:BC392"/>
    <mergeCell ref="AB392:AC392"/>
    <mergeCell ref="AD392:AE392"/>
    <mergeCell ref="Z392:AA392"/>
    <mergeCell ref="C392:G392"/>
    <mergeCell ref="S392:T392"/>
    <mergeCell ref="AN394:AO394"/>
    <mergeCell ref="BF399:BG399"/>
    <mergeCell ref="BB399:BC399"/>
    <mergeCell ref="BD399:BE399"/>
    <mergeCell ref="AU399:AV399"/>
    <mergeCell ref="AW399:AX399"/>
    <mergeCell ref="AY399:AZ399"/>
    <mergeCell ref="AN399:AO399"/>
    <mergeCell ref="AP399:AQ399"/>
    <mergeCell ref="AR399:AS399"/>
    <mergeCell ref="AK401:AL401"/>
    <mergeCell ref="AG401:AH401"/>
    <mergeCell ref="AI401:AJ401"/>
    <mergeCell ref="Z401:AA401"/>
    <mergeCell ref="AB401:AC401"/>
    <mergeCell ref="AD401:AE401"/>
    <mergeCell ref="Z402:AA402"/>
    <mergeCell ref="BF402:BG402"/>
    <mergeCell ref="BB401:BC401"/>
    <mergeCell ref="BD401:BE401"/>
    <mergeCell ref="AP401:AQ401"/>
    <mergeCell ref="AK402:AL402"/>
    <mergeCell ref="AB402:AC402"/>
    <mergeCell ref="AD402:AE402"/>
    <mergeCell ref="BD402:BE402"/>
    <mergeCell ref="BF401:BG401"/>
    <mergeCell ref="AG402:AH402"/>
    <mergeCell ref="AI402:AJ402"/>
    <mergeCell ref="AG399:AH399"/>
    <mergeCell ref="AI399:AJ399"/>
    <mergeCell ref="AK399:AL399"/>
    <mergeCell ref="AD399:AE399"/>
    <mergeCell ref="Z399:AA399"/>
    <mergeCell ref="C402:P402"/>
    <mergeCell ref="S402:T402"/>
    <mergeCell ref="U402:V402"/>
    <mergeCell ref="W402:X402"/>
    <mergeCell ref="AU401:AV401"/>
    <mergeCell ref="AW401:AX401"/>
    <mergeCell ref="AY401:AZ401"/>
    <mergeCell ref="AR401:AS401"/>
    <mergeCell ref="C395:O395"/>
    <mergeCell ref="BD392:BE392"/>
    <mergeCell ref="S399:T399"/>
    <mergeCell ref="U399:V399"/>
    <mergeCell ref="W399:X399"/>
    <mergeCell ref="C399:N399"/>
    <mergeCell ref="O399:R399"/>
    <mergeCell ref="C400:P400"/>
    <mergeCell ref="C401:P401"/>
    <mergeCell ref="S401:T401"/>
    <mergeCell ref="U401:V401"/>
    <mergeCell ref="W401:X401"/>
    <mergeCell ref="AN401:AO401"/>
    <mergeCell ref="AY392:AZ392"/>
    <mergeCell ref="AN392:AO392"/>
    <mergeCell ref="AP392:AQ392"/>
    <mergeCell ref="AR392:AS392"/>
    <mergeCell ref="BB402:BC402"/>
    <mergeCell ref="AU402:AV402"/>
    <mergeCell ref="AW402:AX402"/>
    <mergeCell ref="AY402:AZ402"/>
    <mergeCell ref="AN402:AO402"/>
    <mergeCell ref="AP402:AQ402"/>
    <mergeCell ref="AR402:AS402"/>
    <mergeCell ref="AI403:AJ403"/>
    <mergeCell ref="AK403:AL403"/>
    <mergeCell ref="AG403:AH403"/>
    <mergeCell ref="AN403:AO403"/>
    <mergeCell ref="BB403:BC403"/>
    <mergeCell ref="BD403:BE403"/>
    <mergeCell ref="BF403:BG403"/>
    <mergeCell ref="C403:N403"/>
    <mergeCell ref="O403:R403"/>
    <mergeCell ref="S403:T403"/>
    <mergeCell ref="U403:V403"/>
    <mergeCell ref="W403:X403"/>
    <mergeCell ref="AU403:AV403"/>
    <mergeCell ref="AW403:AX403"/>
    <mergeCell ref="AY403:AZ403"/>
    <mergeCell ref="AP403:AQ403"/>
    <mergeCell ref="AR403:AS403"/>
    <mergeCell ref="C412:R412"/>
    <mergeCell ref="D413:R413"/>
    <mergeCell ref="S413:T413"/>
    <mergeCell ref="U413:V413"/>
    <mergeCell ref="W413:X413"/>
    <mergeCell ref="BB404:BC404"/>
    <mergeCell ref="BD404:BE404"/>
    <mergeCell ref="BF404:BG404"/>
    <mergeCell ref="AY404:AZ404"/>
    <mergeCell ref="AN413:AO413"/>
    <mergeCell ref="AP413:AQ413"/>
    <mergeCell ref="AR413:AS413"/>
    <mergeCell ref="Z408:AA408"/>
    <mergeCell ref="AB408:AC408"/>
    <mergeCell ref="AD408:AE408"/>
    <mergeCell ref="Z409:AA409"/>
    <mergeCell ref="AB409:AC409"/>
    <mergeCell ref="AD409:AE409"/>
    <mergeCell ref="Z410:AA410"/>
    <mergeCell ref="AB410:AC410"/>
    <mergeCell ref="AD410:AE410"/>
    <mergeCell ref="Z406:AA406"/>
    <mergeCell ref="AB406:AC406"/>
    <mergeCell ref="AD406:AE406"/>
    <mergeCell ref="AG406:AH406"/>
    <mergeCell ref="AI406:AJ406"/>
    <mergeCell ref="AK406:AL406"/>
    <mergeCell ref="AN404:AO404"/>
    <mergeCell ref="AP404:AQ404"/>
    <mergeCell ref="AR404:AS404"/>
    <mergeCell ref="BF413:BG413"/>
    <mergeCell ref="BB413:BC413"/>
    <mergeCell ref="BD413:BE413"/>
    <mergeCell ref="AU413:AV413"/>
    <mergeCell ref="AW413:AX413"/>
    <mergeCell ref="AY413:AZ413"/>
    <mergeCell ref="AN414:AO414"/>
    <mergeCell ref="AP414:AQ414"/>
    <mergeCell ref="AR414:AS414"/>
    <mergeCell ref="AG413:AH413"/>
    <mergeCell ref="AI413:AJ413"/>
    <mergeCell ref="AK413:AL413"/>
    <mergeCell ref="AD413:AE413"/>
    <mergeCell ref="Z413:AA413"/>
    <mergeCell ref="AB413:AC413"/>
    <mergeCell ref="BD414:BE414"/>
    <mergeCell ref="BF414:BG414"/>
    <mergeCell ref="BB414:BC414"/>
    <mergeCell ref="AU414:AV414"/>
    <mergeCell ref="AW414:AX414"/>
    <mergeCell ref="AY414:AZ414"/>
    <mergeCell ref="D415:R415"/>
    <mergeCell ref="S415:T415"/>
    <mergeCell ref="U415:V415"/>
    <mergeCell ref="W415:X415"/>
    <mergeCell ref="BD416:BE416"/>
    <mergeCell ref="BF416:BG416"/>
    <mergeCell ref="BB416:BC416"/>
    <mergeCell ref="AU416:AV416"/>
    <mergeCell ref="AW416:AX416"/>
    <mergeCell ref="AY416:AZ416"/>
    <mergeCell ref="AY415:AZ415"/>
    <mergeCell ref="AR415:AS415"/>
    <mergeCell ref="AN415:AO415"/>
    <mergeCell ref="AP415:AQ415"/>
    <mergeCell ref="AK415:AL415"/>
    <mergeCell ref="AG414:AH414"/>
    <mergeCell ref="AI414:AJ414"/>
    <mergeCell ref="AK414:AL414"/>
    <mergeCell ref="AB414:AC414"/>
    <mergeCell ref="AD414:AE414"/>
    <mergeCell ref="Z414:AA414"/>
    <mergeCell ref="D416:R416"/>
    <mergeCell ref="S416:T416"/>
    <mergeCell ref="U416:V416"/>
    <mergeCell ref="W416:X416"/>
    <mergeCell ref="BB415:BC415"/>
    <mergeCell ref="BD415:BE415"/>
    <mergeCell ref="D414:R414"/>
    <mergeCell ref="S414:T414"/>
    <mergeCell ref="U414:V414"/>
    <mergeCell ref="W414:X414"/>
    <mergeCell ref="AD416:AE416"/>
    <mergeCell ref="Z416:AA416"/>
    <mergeCell ref="BB417:BC417"/>
    <mergeCell ref="BD417:BE417"/>
    <mergeCell ref="BF417:BG417"/>
    <mergeCell ref="AU417:AV417"/>
    <mergeCell ref="AW417:AX417"/>
    <mergeCell ref="AN418:AO418"/>
    <mergeCell ref="AP418:AQ418"/>
    <mergeCell ref="AR418:AS418"/>
    <mergeCell ref="AG417:AH417"/>
    <mergeCell ref="AI417:AJ417"/>
    <mergeCell ref="Z417:AA417"/>
    <mergeCell ref="AB417:AC417"/>
    <mergeCell ref="AD417:AE417"/>
    <mergeCell ref="BF415:BG415"/>
    <mergeCell ref="AU415:AV415"/>
    <mergeCell ref="AW415:AX415"/>
    <mergeCell ref="AN416:AO416"/>
    <mergeCell ref="AP416:AQ416"/>
    <mergeCell ref="AR416:AS416"/>
    <mergeCell ref="AG415:AH415"/>
    <mergeCell ref="AI415:AJ415"/>
    <mergeCell ref="Z415:AA415"/>
    <mergeCell ref="AB415:AC415"/>
    <mergeCell ref="AD415:AE415"/>
    <mergeCell ref="AY418:AZ418"/>
    <mergeCell ref="AY419:AZ419"/>
    <mergeCell ref="AR419:AS419"/>
    <mergeCell ref="AN419:AO419"/>
    <mergeCell ref="AP419:AQ419"/>
    <mergeCell ref="AK419:AL419"/>
    <mergeCell ref="AG418:AH418"/>
    <mergeCell ref="AI418:AJ418"/>
    <mergeCell ref="AK418:AL418"/>
    <mergeCell ref="AB418:AC418"/>
    <mergeCell ref="AD418:AE418"/>
    <mergeCell ref="Z418:AA418"/>
    <mergeCell ref="D418:R418"/>
    <mergeCell ref="S418:T418"/>
    <mergeCell ref="AY417:AZ417"/>
    <mergeCell ref="AR417:AS417"/>
    <mergeCell ref="AN417:AO417"/>
    <mergeCell ref="AP417:AQ417"/>
    <mergeCell ref="AK417:AL417"/>
    <mergeCell ref="BB419:BC419"/>
    <mergeCell ref="BD419:BE419"/>
    <mergeCell ref="BF419:BG419"/>
    <mergeCell ref="AU419:AV419"/>
    <mergeCell ref="AW419:AX419"/>
    <mergeCell ref="AN420:AO420"/>
    <mergeCell ref="AP420:AQ420"/>
    <mergeCell ref="AR420:AS420"/>
    <mergeCell ref="BD420:BE420"/>
    <mergeCell ref="BF420:BG420"/>
    <mergeCell ref="BB420:BC420"/>
    <mergeCell ref="AU420:AV420"/>
    <mergeCell ref="AW420:AX420"/>
    <mergeCell ref="AY420:AZ420"/>
    <mergeCell ref="D417:R417"/>
    <mergeCell ref="S417:T417"/>
    <mergeCell ref="U417:V417"/>
    <mergeCell ref="W417:X417"/>
    <mergeCell ref="AG419:AH419"/>
    <mergeCell ref="AI419:AJ419"/>
    <mergeCell ref="Z419:AA419"/>
    <mergeCell ref="AB419:AC419"/>
    <mergeCell ref="AD419:AE419"/>
    <mergeCell ref="D419:R419"/>
    <mergeCell ref="S419:T419"/>
    <mergeCell ref="U419:V419"/>
    <mergeCell ref="W419:X419"/>
    <mergeCell ref="BD418:BE418"/>
    <mergeCell ref="BF418:BG418"/>
    <mergeCell ref="BB418:BC418"/>
    <mergeCell ref="AU418:AV418"/>
    <mergeCell ref="AW418:AX418"/>
    <mergeCell ref="BB421:BC421"/>
    <mergeCell ref="BD421:BE421"/>
    <mergeCell ref="BF421:BG421"/>
    <mergeCell ref="AU421:AV421"/>
    <mergeCell ref="AW421:AX421"/>
    <mergeCell ref="AN422:AO422"/>
    <mergeCell ref="AP422:AQ422"/>
    <mergeCell ref="AR422:AS422"/>
    <mergeCell ref="AG421:AH421"/>
    <mergeCell ref="AI421:AJ421"/>
    <mergeCell ref="Z421:AA421"/>
    <mergeCell ref="AB421:AC421"/>
    <mergeCell ref="AD421:AE421"/>
    <mergeCell ref="D421:R421"/>
    <mergeCell ref="S421:T421"/>
    <mergeCell ref="U421:V421"/>
    <mergeCell ref="W421:X421"/>
    <mergeCell ref="AY421:AZ421"/>
    <mergeCell ref="AR421:AS421"/>
    <mergeCell ref="BF422:BG422"/>
    <mergeCell ref="BB422:BC422"/>
    <mergeCell ref="BD422:BE422"/>
    <mergeCell ref="AU422:AV422"/>
    <mergeCell ref="AW422:AX422"/>
    <mergeCell ref="AY422:AZ422"/>
    <mergeCell ref="AN421:AO421"/>
    <mergeCell ref="AP421:AQ421"/>
    <mergeCell ref="AK421:AL421"/>
    <mergeCell ref="AY424:AZ424"/>
    <mergeCell ref="AR424:AS424"/>
    <mergeCell ref="AN424:AO424"/>
    <mergeCell ref="AP424:AQ424"/>
    <mergeCell ref="AK424:AL424"/>
    <mergeCell ref="AG422:AH422"/>
    <mergeCell ref="AI422:AJ422"/>
    <mergeCell ref="AK422:AL422"/>
    <mergeCell ref="AD422:AE422"/>
    <mergeCell ref="Z422:AA422"/>
    <mergeCell ref="AB422:AC422"/>
    <mergeCell ref="BF424:BG424"/>
    <mergeCell ref="AU424:AV424"/>
    <mergeCell ref="AW424:AX424"/>
    <mergeCell ref="BB424:BC424"/>
    <mergeCell ref="BD424:BE424"/>
    <mergeCell ref="BD425:BE425"/>
    <mergeCell ref="BF425:BG425"/>
    <mergeCell ref="BB425:BC425"/>
    <mergeCell ref="AG424:AH424"/>
    <mergeCell ref="AI424:AJ424"/>
    <mergeCell ref="Z424:AA424"/>
    <mergeCell ref="AB424:AC424"/>
    <mergeCell ref="AD424:AE424"/>
    <mergeCell ref="AN425:AO425"/>
    <mergeCell ref="C435:R435"/>
    <mergeCell ref="S435:T435"/>
    <mergeCell ref="U435:V435"/>
    <mergeCell ref="W435:X435"/>
    <mergeCell ref="D434:R434"/>
    <mergeCell ref="Z428:AA428"/>
    <mergeCell ref="AB428:AC428"/>
    <mergeCell ref="BD426:BE426"/>
    <mergeCell ref="BF426:BG426"/>
    <mergeCell ref="BB426:BC426"/>
    <mergeCell ref="AU426:AV426"/>
    <mergeCell ref="AW426:AX426"/>
    <mergeCell ref="AY426:AZ426"/>
    <mergeCell ref="AG435:AH435"/>
    <mergeCell ref="AI435:AJ435"/>
    <mergeCell ref="AG425:AH425"/>
    <mergeCell ref="AU425:AV425"/>
    <mergeCell ref="AW425:AX425"/>
    <mergeCell ref="AY425:AZ425"/>
    <mergeCell ref="AG426:AH426"/>
    <mergeCell ref="AI426:AJ426"/>
    <mergeCell ref="AK426:AL426"/>
    <mergeCell ref="AB426:AC426"/>
    <mergeCell ref="AD426:AE426"/>
    <mergeCell ref="Z426:AA426"/>
    <mergeCell ref="S426:T426"/>
    <mergeCell ref="U426:V426"/>
    <mergeCell ref="C426:R426"/>
    <mergeCell ref="Z429:AA429"/>
    <mergeCell ref="AB429:AC429"/>
    <mergeCell ref="C428:R428"/>
    <mergeCell ref="S428:T428"/>
    <mergeCell ref="BB436:BC436"/>
    <mergeCell ref="BD436:BE436"/>
    <mergeCell ref="BF436:BG436"/>
    <mergeCell ref="AU436:AV436"/>
    <mergeCell ref="AW436:AX436"/>
    <mergeCell ref="AY436:AZ436"/>
    <mergeCell ref="AR436:AS436"/>
    <mergeCell ref="AK435:AL435"/>
    <mergeCell ref="AB435:AC435"/>
    <mergeCell ref="AD435:AE435"/>
    <mergeCell ref="C436:R436"/>
    <mergeCell ref="S436:T436"/>
    <mergeCell ref="U436:V436"/>
    <mergeCell ref="W436:X436"/>
    <mergeCell ref="BD435:BE435"/>
    <mergeCell ref="BF435:BG435"/>
    <mergeCell ref="BB435:BC435"/>
    <mergeCell ref="AU435:AV435"/>
    <mergeCell ref="AW435:AX435"/>
    <mergeCell ref="AY435:AZ435"/>
    <mergeCell ref="AN435:AO435"/>
    <mergeCell ref="AP435:AQ435"/>
    <mergeCell ref="AR435:AS435"/>
    <mergeCell ref="AN436:AO436"/>
    <mergeCell ref="AP436:AQ436"/>
    <mergeCell ref="AK436:AL436"/>
    <mergeCell ref="AG436:AH436"/>
    <mergeCell ref="AI436:AJ436"/>
    <mergeCell ref="Z436:AA436"/>
    <mergeCell ref="AB436:AC436"/>
    <mergeCell ref="AD436:AE436"/>
    <mergeCell ref="Z435:AA435"/>
    <mergeCell ref="BB437:BC437"/>
    <mergeCell ref="BD437:BE437"/>
    <mergeCell ref="BF437:BG437"/>
    <mergeCell ref="AG445:AH445"/>
    <mergeCell ref="AI445:AJ445"/>
    <mergeCell ref="AK445:AL445"/>
    <mergeCell ref="AD445:AE445"/>
    <mergeCell ref="Z445:AA445"/>
    <mergeCell ref="AB445:AC445"/>
    <mergeCell ref="AK437:AL437"/>
    <mergeCell ref="AG437:AH437"/>
    <mergeCell ref="AI437:AJ437"/>
    <mergeCell ref="Z437:AA437"/>
    <mergeCell ref="AB437:AC437"/>
    <mergeCell ref="AD437:AE437"/>
    <mergeCell ref="BF445:BG445"/>
    <mergeCell ref="BB445:BC445"/>
    <mergeCell ref="BD445:BE445"/>
    <mergeCell ref="AU445:AV445"/>
    <mergeCell ref="AW445:AX445"/>
    <mergeCell ref="AY445:AZ445"/>
    <mergeCell ref="AN445:AO445"/>
    <mergeCell ref="AP445:AQ445"/>
    <mergeCell ref="W437:X437"/>
    <mergeCell ref="AU437:AV437"/>
    <mergeCell ref="AW437:AX437"/>
    <mergeCell ref="AY437:AZ437"/>
    <mergeCell ref="AR437:AS437"/>
    <mergeCell ref="AN437:AO437"/>
    <mergeCell ref="AP437:AQ437"/>
    <mergeCell ref="S445:T445"/>
    <mergeCell ref="U445:V445"/>
    <mergeCell ref="W445:X445"/>
    <mergeCell ref="C443:D443"/>
    <mergeCell ref="E443:G443"/>
    <mergeCell ref="H443:O443"/>
    <mergeCell ref="C444:D444"/>
    <mergeCell ref="E444:G444"/>
    <mergeCell ref="H444:O444"/>
    <mergeCell ref="C441:D441"/>
    <mergeCell ref="E441:G441"/>
    <mergeCell ref="H441:O441"/>
    <mergeCell ref="C442:D442"/>
    <mergeCell ref="E442:G442"/>
    <mergeCell ref="H442:O442"/>
    <mergeCell ref="C438:D438"/>
    <mergeCell ref="E438:R438"/>
    <mergeCell ref="C439:D439"/>
    <mergeCell ref="E439:G439"/>
    <mergeCell ref="H439:O439"/>
    <mergeCell ref="C440:D440"/>
    <mergeCell ref="E440:G440"/>
    <mergeCell ref="H440:O440"/>
    <mergeCell ref="AR445:AS445"/>
    <mergeCell ref="AR450:AS450"/>
    <mergeCell ref="AU450:AV450"/>
    <mergeCell ref="AW450:AX450"/>
    <mergeCell ref="AY450:AZ450"/>
    <mergeCell ref="BB450:BC450"/>
    <mergeCell ref="BD450:BE450"/>
    <mergeCell ref="BF450:BG450"/>
    <mergeCell ref="AN450:AO450"/>
    <mergeCell ref="AP450:AQ450"/>
    <mergeCell ref="AN447:AO447"/>
    <mergeCell ref="AP447:AQ447"/>
    <mergeCell ref="AR447:AS447"/>
    <mergeCell ref="AU447:AV447"/>
    <mergeCell ref="AW447:AX447"/>
    <mergeCell ref="AY447:AZ447"/>
    <mergeCell ref="AN449:AO449"/>
    <mergeCell ref="AP449:AQ449"/>
    <mergeCell ref="AR449:AS449"/>
    <mergeCell ref="AU448:AV448"/>
    <mergeCell ref="AW448:AX448"/>
    <mergeCell ref="AW449:AX449"/>
    <mergeCell ref="AY449:AZ449"/>
    <mergeCell ref="BB449:BC449"/>
    <mergeCell ref="BD449:BE449"/>
    <mergeCell ref="BF449:BG449"/>
    <mergeCell ref="BB447:BC447"/>
    <mergeCell ref="BD447:BE447"/>
    <mergeCell ref="BF447:BG447"/>
    <mergeCell ref="AY448:AZ448"/>
    <mergeCell ref="BB448:BC448"/>
    <mergeCell ref="BD448:BE448"/>
    <mergeCell ref="AN448:AO448"/>
    <mergeCell ref="Z454:AA454"/>
    <mergeCell ref="AB454:AC454"/>
    <mergeCell ref="S454:T454"/>
    <mergeCell ref="U454:V454"/>
    <mergeCell ref="W454:X454"/>
    <mergeCell ref="AG452:AH452"/>
    <mergeCell ref="AI452:AJ452"/>
    <mergeCell ref="AK452:AL452"/>
    <mergeCell ref="AB452:AC452"/>
    <mergeCell ref="AD452:AE452"/>
    <mergeCell ref="Z452:AA452"/>
    <mergeCell ref="AN452:AO452"/>
    <mergeCell ref="AP452:AQ452"/>
    <mergeCell ref="AR452:AS452"/>
    <mergeCell ref="S452:T452"/>
    <mergeCell ref="U452:V452"/>
    <mergeCell ref="W452:X452"/>
    <mergeCell ref="BB454:BC454"/>
    <mergeCell ref="BD454:BE454"/>
    <mergeCell ref="AU454:AV454"/>
    <mergeCell ref="AW454:AX454"/>
    <mergeCell ref="AY454:AZ454"/>
    <mergeCell ref="AN454:AO454"/>
    <mergeCell ref="AP454:AQ454"/>
    <mergeCell ref="AR454:AS454"/>
    <mergeCell ref="AG454:AH454"/>
    <mergeCell ref="AI454:AJ454"/>
    <mergeCell ref="AK454:AL454"/>
    <mergeCell ref="AD454:AE454"/>
    <mergeCell ref="BD452:BE452"/>
    <mergeCell ref="BF452:BG452"/>
    <mergeCell ref="BB452:BC452"/>
    <mergeCell ref="AU452:AV452"/>
    <mergeCell ref="AW452:AX452"/>
    <mergeCell ref="AY452:AZ452"/>
    <mergeCell ref="AG456:AH456"/>
    <mergeCell ref="AI456:AJ456"/>
    <mergeCell ref="AK456:AL456"/>
    <mergeCell ref="AB456:AC456"/>
    <mergeCell ref="AD456:AE456"/>
    <mergeCell ref="Z456:AA456"/>
    <mergeCell ref="U468:V468"/>
    <mergeCell ref="C456:R456"/>
    <mergeCell ref="BD456:BE456"/>
    <mergeCell ref="BF456:BG456"/>
    <mergeCell ref="BB456:BC456"/>
    <mergeCell ref="AU456:AV456"/>
    <mergeCell ref="AW456:AX456"/>
    <mergeCell ref="AY456:AZ456"/>
    <mergeCell ref="AN456:AO456"/>
    <mergeCell ref="AP456:AQ456"/>
    <mergeCell ref="AR456:AS456"/>
    <mergeCell ref="S456:T456"/>
    <mergeCell ref="U456:V456"/>
    <mergeCell ref="W456:X456"/>
    <mergeCell ref="BF454:BG454"/>
    <mergeCell ref="W470:X470"/>
    <mergeCell ref="U470:V470"/>
    <mergeCell ref="S470:T470"/>
    <mergeCell ref="S465:T465"/>
    <mergeCell ref="S464:T464"/>
    <mergeCell ref="S468:T468"/>
    <mergeCell ref="S467:T467"/>
    <mergeCell ref="S466:T466"/>
    <mergeCell ref="U467:V467"/>
    <mergeCell ref="U464:V464"/>
    <mergeCell ref="U466:V466"/>
    <mergeCell ref="U465:V465"/>
    <mergeCell ref="AG407:AH407"/>
    <mergeCell ref="AI407:AJ407"/>
    <mergeCell ref="AK407:AL407"/>
    <mergeCell ref="AG408:AH408"/>
    <mergeCell ref="AI408:AJ408"/>
    <mergeCell ref="AK408:AL408"/>
    <mergeCell ref="AK409:AL409"/>
    <mergeCell ref="AG410:AH410"/>
    <mergeCell ref="AI410:AJ410"/>
    <mergeCell ref="AI425:AJ425"/>
    <mergeCell ref="AK425:AL425"/>
    <mergeCell ref="AB425:AC425"/>
    <mergeCell ref="AD425:AE425"/>
    <mergeCell ref="Z425:AA425"/>
    <mergeCell ref="D425:R425"/>
    <mergeCell ref="S425:T425"/>
    <mergeCell ref="U425:V425"/>
    <mergeCell ref="W425:X425"/>
    <mergeCell ref="C422:R422"/>
    <mergeCell ref="C423:R423"/>
    <mergeCell ref="D424:R424"/>
    <mergeCell ref="S424:T424"/>
    <mergeCell ref="U424:V424"/>
    <mergeCell ref="W424:X424"/>
    <mergeCell ref="U422:V422"/>
    <mergeCell ref="W422:X422"/>
    <mergeCell ref="U418:V418"/>
    <mergeCell ref="W418:X418"/>
    <mergeCell ref="AG416:AH416"/>
    <mergeCell ref="AI416:AJ416"/>
    <mergeCell ref="AK416:AL416"/>
    <mergeCell ref="AB416:AC416"/>
    <mergeCell ref="U428:V428"/>
    <mergeCell ref="W428:X428"/>
    <mergeCell ref="AD428:AE428"/>
    <mergeCell ref="AG429:AH429"/>
    <mergeCell ref="AI429:AJ429"/>
    <mergeCell ref="AN426:AO426"/>
    <mergeCell ref="AP426:AQ426"/>
    <mergeCell ref="AR426:AS426"/>
    <mergeCell ref="AG428:AH428"/>
    <mergeCell ref="AI428:AJ428"/>
    <mergeCell ref="AK428:AL428"/>
    <mergeCell ref="C427:R427"/>
    <mergeCell ref="Z407:AA407"/>
    <mergeCell ref="AB407:AC407"/>
    <mergeCell ref="AD407:AE407"/>
    <mergeCell ref="AP425:AQ425"/>
    <mergeCell ref="AR425:AS425"/>
    <mergeCell ref="S422:T422"/>
    <mergeCell ref="AG420:AH420"/>
    <mergeCell ref="AI420:AJ420"/>
    <mergeCell ref="AK420:AL420"/>
    <mergeCell ref="AB420:AC420"/>
    <mergeCell ref="AD420:AE420"/>
    <mergeCell ref="Z420:AA420"/>
    <mergeCell ref="D420:R420"/>
    <mergeCell ref="S420:T420"/>
    <mergeCell ref="U420:V420"/>
    <mergeCell ref="W420:X420"/>
    <mergeCell ref="AN409:AO409"/>
    <mergeCell ref="AP409:AQ409"/>
    <mergeCell ref="AR409:AS409"/>
    <mergeCell ref="AN410:AO410"/>
    <mergeCell ref="BB428:BC428"/>
    <mergeCell ref="BD428:BE428"/>
    <mergeCell ref="BF428:BG428"/>
    <mergeCell ref="AW428:AX428"/>
    <mergeCell ref="AY428:AZ428"/>
    <mergeCell ref="AU428:AV428"/>
    <mergeCell ref="AN428:AO428"/>
    <mergeCell ref="AP428:AQ428"/>
    <mergeCell ref="AR428:AS428"/>
    <mergeCell ref="BF429:BG429"/>
    <mergeCell ref="BB429:BC429"/>
    <mergeCell ref="BD429:BE429"/>
    <mergeCell ref="AU429:AV429"/>
    <mergeCell ref="AW429:AX429"/>
    <mergeCell ref="AY429:AZ429"/>
    <mergeCell ref="AN429:AO429"/>
    <mergeCell ref="AP429:AQ429"/>
    <mergeCell ref="AR429:AS429"/>
    <mergeCell ref="BD430:BE430"/>
    <mergeCell ref="BF430:BG430"/>
    <mergeCell ref="BB430:BC430"/>
    <mergeCell ref="AU430:AV430"/>
    <mergeCell ref="AW430:AX430"/>
    <mergeCell ref="AY430:AZ430"/>
    <mergeCell ref="AN430:AO430"/>
    <mergeCell ref="AP430:AQ430"/>
    <mergeCell ref="AR430:AS430"/>
    <mergeCell ref="C431:R431"/>
    <mergeCell ref="S431:T431"/>
    <mergeCell ref="U431:V431"/>
    <mergeCell ref="W431:X431"/>
    <mergeCell ref="AK431:AL431"/>
    <mergeCell ref="AG431:AH431"/>
    <mergeCell ref="AI431:AJ431"/>
    <mergeCell ref="Z431:AA431"/>
    <mergeCell ref="AB431:AC431"/>
    <mergeCell ref="AD431:AE431"/>
    <mergeCell ref="Z430:AA430"/>
    <mergeCell ref="C430:R430"/>
    <mergeCell ref="S430:T430"/>
    <mergeCell ref="U430:V430"/>
    <mergeCell ref="W430:X430"/>
    <mergeCell ref="AG430:AH430"/>
    <mergeCell ref="AI430:AJ430"/>
    <mergeCell ref="AK430:AL430"/>
    <mergeCell ref="AB430:AC430"/>
    <mergeCell ref="AD430:AE430"/>
    <mergeCell ref="BB433:BC433"/>
    <mergeCell ref="BD433:BE433"/>
    <mergeCell ref="BF433:BG433"/>
    <mergeCell ref="Z432:AA432"/>
    <mergeCell ref="C432:R432"/>
    <mergeCell ref="S432:T432"/>
    <mergeCell ref="U432:V432"/>
    <mergeCell ref="W432:X432"/>
    <mergeCell ref="BB431:BC431"/>
    <mergeCell ref="BD431:BE431"/>
    <mergeCell ref="BF431:BG431"/>
    <mergeCell ref="AU431:AV431"/>
    <mergeCell ref="AW431:AX431"/>
    <mergeCell ref="AY431:AZ431"/>
    <mergeCell ref="AR431:AS431"/>
    <mergeCell ref="AG432:AH432"/>
    <mergeCell ref="AI432:AJ432"/>
    <mergeCell ref="AK432:AL432"/>
    <mergeCell ref="AB432:AC432"/>
    <mergeCell ref="AD432:AE432"/>
    <mergeCell ref="BD432:BE432"/>
    <mergeCell ref="BF432:BG432"/>
    <mergeCell ref="BB432:BC432"/>
    <mergeCell ref="AN431:AO431"/>
    <mergeCell ref="AP431:AQ431"/>
    <mergeCell ref="AU432:AV432"/>
    <mergeCell ref="AW432:AX432"/>
    <mergeCell ref="AY432:AZ432"/>
    <mergeCell ref="AN432:AO432"/>
    <mergeCell ref="AP432:AQ432"/>
    <mergeCell ref="AR432:AS432"/>
    <mergeCell ref="S433:T433"/>
    <mergeCell ref="AK433:AL433"/>
    <mergeCell ref="AG433:AH433"/>
    <mergeCell ref="AI433:AJ433"/>
    <mergeCell ref="Z433:AA433"/>
    <mergeCell ref="AB433:AC433"/>
    <mergeCell ref="AD433:AE433"/>
    <mergeCell ref="AU433:AV433"/>
    <mergeCell ref="AW433:AX433"/>
    <mergeCell ref="AY433:AZ433"/>
    <mergeCell ref="AR433:AS433"/>
    <mergeCell ref="AN433:AO433"/>
    <mergeCell ref="AP433:AQ433"/>
    <mergeCell ref="E409:R409"/>
    <mergeCell ref="S409:T409"/>
    <mergeCell ref="U409:V409"/>
    <mergeCell ref="W409:X409"/>
    <mergeCell ref="E410:R410"/>
    <mergeCell ref="S410:T410"/>
    <mergeCell ref="U410:V410"/>
    <mergeCell ref="W410:X410"/>
    <mergeCell ref="C411:N411"/>
    <mergeCell ref="O411:R411"/>
    <mergeCell ref="S411:T411"/>
    <mergeCell ref="U411:V411"/>
    <mergeCell ref="W411:X411"/>
    <mergeCell ref="Z411:AA411"/>
    <mergeCell ref="AB411:AC411"/>
    <mergeCell ref="AD411:AE411"/>
    <mergeCell ref="AG409:AH409"/>
    <mergeCell ref="AI409:AJ409"/>
    <mergeCell ref="AK429:AL429"/>
    <mergeCell ref="AD429:AE429"/>
    <mergeCell ref="C433:R433"/>
    <mergeCell ref="C437:R437"/>
    <mergeCell ref="C445:R445"/>
    <mergeCell ref="C452:R452"/>
    <mergeCell ref="C454:R454"/>
    <mergeCell ref="C405:R405"/>
    <mergeCell ref="C406:D406"/>
    <mergeCell ref="E406:R406"/>
    <mergeCell ref="S406:T406"/>
    <mergeCell ref="U406:V406"/>
    <mergeCell ref="W406:X406"/>
    <mergeCell ref="C407:D407"/>
    <mergeCell ref="E407:R407"/>
    <mergeCell ref="S407:T407"/>
    <mergeCell ref="U407:V407"/>
    <mergeCell ref="W407:X407"/>
    <mergeCell ref="C408:D408"/>
    <mergeCell ref="E408:R408"/>
    <mergeCell ref="S408:T408"/>
    <mergeCell ref="U408:V408"/>
    <mergeCell ref="W408:X408"/>
    <mergeCell ref="C409:D409"/>
    <mergeCell ref="U433:V433"/>
    <mergeCell ref="W433:X433"/>
    <mergeCell ref="C429:R429"/>
    <mergeCell ref="S429:T429"/>
    <mergeCell ref="U429:V429"/>
    <mergeCell ref="W429:X429"/>
    <mergeCell ref="S437:T437"/>
    <mergeCell ref="U437:V437"/>
    <mergeCell ref="W426:X426"/>
    <mergeCell ref="C410:D410"/>
    <mergeCell ref="AP410:AQ410"/>
    <mergeCell ref="AR410:AS410"/>
    <mergeCell ref="AN411:AO411"/>
    <mergeCell ref="AP411:AQ411"/>
    <mergeCell ref="AR411:AS411"/>
    <mergeCell ref="BH2:BH3"/>
    <mergeCell ref="BA2:BA3"/>
    <mergeCell ref="C37:R37"/>
    <mergeCell ref="C61:R61"/>
    <mergeCell ref="C62:R62"/>
    <mergeCell ref="C369:R369"/>
    <mergeCell ref="C376:R376"/>
    <mergeCell ref="C404:R404"/>
    <mergeCell ref="AK410:AL410"/>
    <mergeCell ref="AG411:AH411"/>
    <mergeCell ref="AI411:AJ411"/>
    <mergeCell ref="AK411:AL411"/>
    <mergeCell ref="AU411:AV411"/>
    <mergeCell ref="AG404:AH404"/>
    <mergeCell ref="AI404:AJ404"/>
    <mergeCell ref="AK404:AL404"/>
    <mergeCell ref="Z404:AA404"/>
    <mergeCell ref="AB404:AC404"/>
    <mergeCell ref="AD404:AE404"/>
    <mergeCell ref="Z403:AA403"/>
    <mergeCell ref="AB403:AC403"/>
    <mergeCell ref="AD403:AE403"/>
    <mergeCell ref="S404:T404"/>
    <mergeCell ref="BB409:BC409"/>
    <mergeCell ref="BD409:BE409"/>
    <mergeCell ref="BF409:BG409"/>
    <mergeCell ref="BB410:BC410"/>
    <mergeCell ref="BD410:BE410"/>
    <mergeCell ref="BF410:BG410"/>
    <mergeCell ref="BB411:BC411"/>
    <mergeCell ref="BD411:BE411"/>
    <mergeCell ref="BF411:BG411"/>
    <mergeCell ref="AU406:AV406"/>
    <mergeCell ref="AW406:AX406"/>
    <mergeCell ref="AY406:AZ406"/>
    <mergeCell ref="AU407:AV407"/>
    <mergeCell ref="AW407:AX407"/>
    <mergeCell ref="AY407:AZ407"/>
    <mergeCell ref="AU408:AV408"/>
    <mergeCell ref="AW408:AX408"/>
    <mergeCell ref="AY408:AZ408"/>
    <mergeCell ref="AU409:AV409"/>
    <mergeCell ref="AW409:AX409"/>
    <mergeCell ref="AY409:AZ409"/>
    <mergeCell ref="AU410:AV410"/>
    <mergeCell ref="AW410:AX410"/>
    <mergeCell ref="AY410:AZ410"/>
    <mergeCell ref="AW411:AX411"/>
    <mergeCell ref="AY411:AZ411"/>
    <mergeCell ref="BB406:BC406"/>
    <mergeCell ref="BD406:BE406"/>
    <mergeCell ref="BF406:BG406"/>
    <mergeCell ref="Z8:AF8"/>
    <mergeCell ref="Z2:AE2"/>
    <mergeCell ref="AG8:AM8"/>
    <mergeCell ref="AG2:AL2"/>
    <mergeCell ref="AN2:AS2"/>
    <mergeCell ref="AN8:AT8"/>
    <mergeCell ref="AU2:AZ2"/>
    <mergeCell ref="BB2:BG2"/>
    <mergeCell ref="AU8:BA8"/>
    <mergeCell ref="BB8:BH8"/>
    <mergeCell ref="BI8:BL8"/>
    <mergeCell ref="S8:Y8"/>
    <mergeCell ref="S2:X2"/>
    <mergeCell ref="BB407:BC407"/>
    <mergeCell ref="BD407:BE407"/>
    <mergeCell ref="BF407:BG407"/>
    <mergeCell ref="BB408:BC408"/>
    <mergeCell ref="BD408:BE408"/>
    <mergeCell ref="BF408:BG408"/>
    <mergeCell ref="AN406:AO406"/>
    <mergeCell ref="AP406:AQ406"/>
    <mergeCell ref="AR406:AS406"/>
    <mergeCell ref="AN407:AO407"/>
    <mergeCell ref="AP407:AQ407"/>
    <mergeCell ref="AR407:AS407"/>
    <mergeCell ref="AN408:AO408"/>
    <mergeCell ref="AP408:AQ408"/>
    <mergeCell ref="AR408:AS408"/>
    <mergeCell ref="U404:V404"/>
    <mergeCell ref="W404:X404"/>
    <mergeCell ref="AU404:AV404"/>
    <mergeCell ref="AW404:AX404"/>
  </mergeCells>
  <dataValidations disablePrompts="1" count="9">
    <dataValidation type="list" allowBlank="1" showInputMessage="1" showErrorMessage="1" sqref="E30:O35">
      <formula1>Student</formula1>
    </dataValidation>
    <dataValidation showDropDown="1" showInputMessage="1" showErrorMessage="1" sqref="D13"/>
    <dataValidation type="list" allowBlank="1" showInputMessage="1" showErrorMessage="1" sqref="C65:C84 C88:C111 C115:C138 C142:C161 C165:C184 C188:C207 C211:C230 C234:C257 C261:C280 C284:C307 C311:C330 C334:C353">
      <formula1>Travel</formula1>
    </dataValidation>
    <dataValidation type="list" allowBlank="1" showInputMessage="1" showErrorMessage="1" sqref="C371:D371 C372:C375">
      <formula1>Commodity</formula1>
    </dataValidation>
    <dataValidation type="list" allowBlank="1" showInputMessage="1" showErrorMessage="1" sqref="E397:O398">
      <formula1>Fabrication</formula1>
    </dataValidation>
    <dataValidation type="list" allowBlank="1" showInputMessage="1" showErrorMessage="1" sqref="E13:O17">
      <formula1>SeniorPersonnel1</formula1>
    </dataValidation>
    <dataValidation type="list" allowBlank="1" showInputMessage="1" showErrorMessage="1" sqref="E21:O27">
      <formula1>OtherPersonnel</formula1>
    </dataValidation>
    <dataValidation type="list" allowBlank="1" showInputMessage="1" showErrorMessage="1" sqref="C359:C364">
      <formula1>Contractual</formula1>
    </dataValidation>
    <dataValidation type="list" allowBlank="1" showInputMessage="1" showErrorMessage="1" sqref="I380:Q392">
      <formula1>Activity</formula1>
    </dataValidation>
  </dataValidations>
  <printOptions horizontalCentered="1"/>
  <pageMargins left="0.25" right="0.25" top="0.75" bottom="0.75" header="0.3" footer="0.3"/>
  <pageSetup scale="18" fitToHeight="2" orientation="landscape" r:id="rId1"/>
  <headerFooter alignWithMargins="0"/>
  <ignoredErrors>
    <ignoredError sqref="Q5" evalError="1"/>
    <ignoredError sqref="BI451:BK451" formula="1"/>
  </ignoredErrors>
  <legacyDrawing r:id="rId2"/>
  <extLst>
    <ext xmlns:x14="http://schemas.microsoft.com/office/spreadsheetml/2009/9/main" uri="{CCE6A557-97BC-4b89-ADB6-D9C93CAAB3DF}">
      <x14:dataValidations xmlns:xm="http://schemas.microsoft.com/office/excel/2006/main" disablePrompts="1" count="3">
        <x14:dataValidation type="list" allowBlank="1" showInputMessage="1">
          <x14:formula1>
            <xm:f>'List selections - DO NOT DELETE'!$A$138:$A$150</xm:f>
          </x14:formula1>
          <xm:sqref>D30:D35</xm:sqref>
        </x14:dataValidation>
        <x14:dataValidation type="list" allowBlank="1" showInputMessage="1">
          <x14:formula1>
            <xm:f>'List selections - DO NOT DELETE'!$A$159:$A$177</xm:f>
          </x14:formula1>
          <xm:sqref>P30:P35</xm:sqref>
        </x14:dataValidation>
        <x14:dataValidation type="list" allowBlank="1" showInputMessage="1" showErrorMessage="1">
          <x14:formula1>
            <xm:f>'List selections - DO NOT DELETE'!$A$126:$A$135</xm:f>
          </x14:formula1>
          <xm:sqref>C406:D410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31"/>
  </sheetPr>
  <dimension ref="A1:J134"/>
  <sheetViews>
    <sheetView topLeftCell="A101" workbookViewId="0">
      <selection activeCell="P19" sqref="P19"/>
    </sheetView>
  </sheetViews>
  <sheetFormatPr defaultColWidth="9" defaultRowHeight="11.25"/>
  <sheetData>
    <row r="1" spans="1:10">
      <c r="A1" s="958" t="s">
        <v>202</v>
      </c>
      <c r="B1" s="959"/>
      <c r="C1" s="959"/>
      <c r="D1" s="959"/>
      <c r="E1" s="959"/>
      <c r="F1" s="959"/>
      <c r="G1" s="959"/>
      <c r="H1" s="959"/>
      <c r="I1" s="959"/>
    </row>
    <row r="3" spans="1:10" ht="15">
      <c r="A3" s="1" t="s">
        <v>293</v>
      </c>
      <c r="J3" s="1" t="s">
        <v>304</v>
      </c>
    </row>
    <row r="5" spans="1:10" ht="12.75">
      <c r="A5" s="2" t="s">
        <v>187</v>
      </c>
      <c r="J5" s="2" t="s">
        <v>253</v>
      </c>
    </row>
    <row r="6" spans="1:10" ht="12.75">
      <c r="A6" s="3" t="s">
        <v>210</v>
      </c>
      <c r="J6" s="2" t="s">
        <v>254</v>
      </c>
    </row>
    <row r="7" spans="1:10" ht="12.75">
      <c r="A7" s="2" t="s">
        <v>188</v>
      </c>
      <c r="J7" s="3" t="s">
        <v>78</v>
      </c>
    </row>
    <row r="8" spans="1:10" ht="12.75">
      <c r="A8" s="2" t="s">
        <v>211</v>
      </c>
      <c r="J8" s="2" t="s">
        <v>255</v>
      </c>
    </row>
    <row r="9" spans="1:10" ht="12.75">
      <c r="A9" s="2" t="s">
        <v>212</v>
      </c>
      <c r="J9" s="2" t="s">
        <v>256</v>
      </c>
    </row>
    <row r="10" spans="1:10" ht="12.75">
      <c r="A10" s="2" t="s">
        <v>213</v>
      </c>
      <c r="J10" s="2" t="s">
        <v>257</v>
      </c>
    </row>
    <row r="11" spans="1:10" ht="12.75">
      <c r="A11" s="2" t="s">
        <v>189</v>
      </c>
      <c r="J11" s="2" t="s">
        <v>258</v>
      </c>
    </row>
    <row r="12" spans="1:10" ht="12.75">
      <c r="A12" s="2" t="s">
        <v>115</v>
      </c>
      <c r="J12" s="2" t="s">
        <v>259</v>
      </c>
    </row>
    <row r="13" spans="1:10" ht="12.75">
      <c r="A13" s="2" t="s">
        <v>123</v>
      </c>
      <c r="J13" s="2" t="s">
        <v>260</v>
      </c>
    </row>
    <row r="14" spans="1:10" ht="12.75">
      <c r="A14" s="2" t="s">
        <v>117</v>
      </c>
      <c r="J14" s="2" t="s">
        <v>137</v>
      </c>
    </row>
    <row r="15" spans="1:10" ht="12.75">
      <c r="A15" s="2" t="s">
        <v>118</v>
      </c>
      <c r="J15" s="2" t="s">
        <v>138</v>
      </c>
    </row>
    <row r="16" spans="1:10" ht="12.75">
      <c r="A16" s="2" t="s">
        <v>214</v>
      </c>
      <c r="J16" s="2" t="s">
        <v>139</v>
      </c>
    </row>
    <row r="17" spans="1:10" ht="12.75">
      <c r="A17" s="2" t="s">
        <v>119</v>
      </c>
      <c r="J17" s="2" t="s">
        <v>140</v>
      </c>
    </row>
    <row r="18" spans="1:10" ht="12.75">
      <c r="A18" s="2" t="s">
        <v>120</v>
      </c>
      <c r="J18" s="2" t="s">
        <v>141</v>
      </c>
    </row>
    <row r="19" spans="1:10" ht="12.75">
      <c r="A19" s="2" t="s">
        <v>327</v>
      </c>
      <c r="J19" s="2" t="s">
        <v>283</v>
      </c>
    </row>
    <row r="20" spans="1:10" ht="12.75">
      <c r="A20" s="2" t="s">
        <v>328</v>
      </c>
      <c r="J20" s="2" t="s">
        <v>222</v>
      </c>
    </row>
    <row r="21" spans="1:10" ht="12.75">
      <c r="A21" s="2" t="s">
        <v>190</v>
      </c>
      <c r="J21" s="2" t="s">
        <v>223</v>
      </c>
    </row>
    <row r="22" spans="1:10" ht="12.75">
      <c r="A22" s="2" t="s">
        <v>329</v>
      </c>
      <c r="J22" s="2" t="s">
        <v>241</v>
      </c>
    </row>
    <row r="23" spans="1:10" ht="12.75">
      <c r="A23" s="2" t="s">
        <v>330</v>
      </c>
      <c r="J23" s="2" t="s">
        <v>242</v>
      </c>
    </row>
    <row r="24" spans="1:10" ht="12.75">
      <c r="A24" s="2" t="s">
        <v>191</v>
      </c>
      <c r="J24" s="2" t="s">
        <v>243</v>
      </c>
    </row>
    <row r="25" spans="1:10" ht="12.75">
      <c r="A25" s="2" t="s">
        <v>192</v>
      </c>
      <c r="J25" s="2" t="s">
        <v>244</v>
      </c>
    </row>
    <row r="26" spans="1:10" ht="12.75">
      <c r="A26" s="2" t="s">
        <v>331</v>
      </c>
      <c r="J26" s="2" t="s">
        <v>245</v>
      </c>
    </row>
    <row r="27" spans="1:10" ht="12.75">
      <c r="A27" s="3" t="s">
        <v>193</v>
      </c>
      <c r="J27" s="2" t="s">
        <v>246</v>
      </c>
    </row>
    <row r="28" spans="1:10" ht="12.75">
      <c r="A28" s="2" t="s">
        <v>332</v>
      </c>
      <c r="J28" s="2" t="s">
        <v>247</v>
      </c>
    </row>
    <row r="29" spans="1:10" ht="12.75">
      <c r="A29" s="2" t="s">
        <v>265</v>
      </c>
      <c r="J29" s="2" t="s">
        <v>248</v>
      </c>
    </row>
    <row r="30" spans="1:10" ht="12.75">
      <c r="A30" s="2" t="s">
        <v>346</v>
      </c>
      <c r="J30" s="2" t="s">
        <v>249</v>
      </c>
    </row>
    <row r="31" spans="1:10" ht="12.75">
      <c r="A31" s="2" t="s">
        <v>147</v>
      </c>
      <c r="J31" s="2" t="s">
        <v>273</v>
      </c>
    </row>
    <row r="32" spans="1:10" ht="12.75">
      <c r="A32" s="3" t="s">
        <v>148</v>
      </c>
      <c r="J32" s="2" t="s">
        <v>274</v>
      </c>
    </row>
    <row r="33" spans="1:10" ht="12.75">
      <c r="A33" s="2" t="s">
        <v>279</v>
      </c>
      <c r="J33" s="2" t="s">
        <v>275</v>
      </c>
    </row>
    <row r="34" spans="1:10" ht="12.75">
      <c r="A34" s="2" t="s">
        <v>97</v>
      </c>
      <c r="J34" s="3" t="s">
        <v>276</v>
      </c>
    </row>
    <row r="35" spans="1:10" ht="12.75">
      <c r="A35" s="2" t="s">
        <v>98</v>
      </c>
      <c r="J35" s="2" t="s">
        <v>277</v>
      </c>
    </row>
    <row r="36" spans="1:10" ht="12.75">
      <c r="A36" s="2" t="s">
        <v>99</v>
      </c>
      <c r="J36" s="2" t="s">
        <v>278</v>
      </c>
    </row>
    <row r="37" spans="1:10" ht="12.75">
      <c r="A37" s="2" t="s">
        <v>280</v>
      </c>
      <c r="J37" s="3" t="s">
        <v>81</v>
      </c>
    </row>
    <row r="38" spans="1:10" ht="12.75">
      <c r="A38" s="2" t="s">
        <v>281</v>
      </c>
      <c r="J38" s="2" t="s">
        <v>82</v>
      </c>
    </row>
    <row r="39" spans="1:10" ht="12.75">
      <c r="A39" s="2" t="s">
        <v>100</v>
      </c>
      <c r="J39" s="2" t="s">
        <v>108</v>
      </c>
    </row>
    <row r="40" spans="1:10" ht="12.75">
      <c r="A40" s="2" t="s">
        <v>282</v>
      </c>
      <c r="J40" s="2" t="s">
        <v>109</v>
      </c>
    </row>
    <row r="41" spans="1:10" ht="12.75">
      <c r="J41" s="2" t="s">
        <v>110</v>
      </c>
    </row>
    <row r="42" spans="1:10" ht="12.75">
      <c r="J42" s="2" t="s">
        <v>111</v>
      </c>
    </row>
    <row r="43" spans="1:10" ht="12.75">
      <c r="J43" s="2" t="s">
        <v>112</v>
      </c>
    </row>
    <row r="44" spans="1:10" ht="12.75">
      <c r="J44" s="2" t="s">
        <v>113</v>
      </c>
    </row>
    <row r="45" spans="1:10" ht="12.75">
      <c r="J45" s="2" t="s">
        <v>114</v>
      </c>
    </row>
    <row r="46" spans="1:10" ht="12.75">
      <c r="J46" s="3" t="s">
        <v>75</v>
      </c>
    </row>
    <row r="47" spans="1:10" ht="12.75">
      <c r="J47" s="2" t="s">
        <v>83</v>
      </c>
    </row>
    <row r="48" spans="1:10" ht="12.75">
      <c r="J48" s="2" t="s">
        <v>84</v>
      </c>
    </row>
    <row r="49" spans="10:10" ht="12.75">
      <c r="J49" s="2" t="s">
        <v>85</v>
      </c>
    </row>
    <row r="50" spans="10:10" ht="12.75">
      <c r="J50" s="2" t="s">
        <v>86</v>
      </c>
    </row>
    <row r="51" spans="10:10" ht="12.75">
      <c r="J51" s="2" t="s">
        <v>87</v>
      </c>
    </row>
    <row r="52" spans="10:10" ht="12.75">
      <c r="J52" s="2" t="s">
        <v>88</v>
      </c>
    </row>
    <row r="53" spans="10:10" ht="12.75">
      <c r="J53" s="2" t="s">
        <v>89</v>
      </c>
    </row>
    <row r="54" spans="10:10" ht="12.75">
      <c r="J54" s="2" t="s">
        <v>90</v>
      </c>
    </row>
    <row r="55" spans="10:10" ht="12.75">
      <c r="J55" s="3" t="s">
        <v>91</v>
      </c>
    </row>
    <row r="56" spans="10:10" ht="12.75">
      <c r="J56" s="2" t="s">
        <v>92</v>
      </c>
    </row>
    <row r="57" spans="10:10" ht="12.75">
      <c r="J57" s="2" t="s">
        <v>93</v>
      </c>
    </row>
    <row r="58" spans="10:10" ht="12.75">
      <c r="J58" s="2" t="s">
        <v>94</v>
      </c>
    </row>
    <row r="59" spans="10:10" ht="12.75">
      <c r="J59" s="3" t="s">
        <v>95</v>
      </c>
    </row>
    <row r="60" spans="10:10" ht="12.75">
      <c r="J60" s="2" t="s">
        <v>96</v>
      </c>
    </row>
    <row r="61" spans="10:10" ht="12.75">
      <c r="J61" s="2" t="s">
        <v>215</v>
      </c>
    </row>
    <row r="62" spans="10:10" ht="12.75">
      <c r="J62" s="2" t="s">
        <v>216</v>
      </c>
    </row>
    <row r="63" spans="10:10" ht="12.75">
      <c r="J63" s="2" t="s">
        <v>217</v>
      </c>
    </row>
    <row r="64" spans="10:10" ht="12.75">
      <c r="J64" s="3" t="s">
        <v>218</v>
      </c>
    </row>
    <row r="65" spans="10:10" ht="12.75">
      <c r="J65" s="2" t="s">
        <v>224</v>
      </c>
    </row>
    <row r="66" spans="10:10" ht="12.75">
      <c r="J66" s="2" t="s">
        <v>225</v>
      </c>
    </row>
    <row r="67" spans="10:10" ht="12.75">
      <c r="J67" s="2" t="s">
        <v>226</v>
      </c>
    </row>
    <row r="68" spans="10:10" ht="12.75">
      <c r="J68" s="2" t="s">
        <v>227</v>
      </c>
    </row>
    <row r="69" spans="10:10" ht="12.75">
      <c r="J69" s="3" t="s">
        <v>228</v>
      </c>
    </row>
    <row r="70" spans="10:10" ht="12.75">
      <c r="J70" s="2" t="s">
        <v>229</v>
      </c>
    </row>
    <row r="71" spans="10:10" ht="12.75">
      <c r="J71" s="2" t="s">
        <v>230</v>
      </c>
    </row>
    <row r="72" spans="10:10" ht="12.75">
      <c r="J72" s="2" t="s">
        <v>231</v>
      </c>
    </row>
    <row r="73" spans="10:10" ht="12.75">
      <c r="J73" s="2" t="s">
        <v>232</v>
      </c>
    </row>
    <row r="74" spans="10:10" ht="12.75">
      <c r="J74" s="2" t="s">
        <v>233</v>
      </c>
    </row>
    <row r="75" spans="10:10" ht="12.75">
      <c r="J75" s="2" t="s">
        <v>234</v>
      </c>
    </row>
    <row r="76" spans="10:10" ht="12.75">
      <c r="J76" s="3" t="s">
        <v>79</v>
      </c>
    </row>
    <row r="77" spans="10:10" ht="12.75">
      <c r="J77" s="2" t="s">
        <v>235</v>
      </c>
    </row>
    <row r="78" spans="10:10" ht="12.75">
      <c r="J78" s="2" t="s">
        <v>236</v>
      </c>
    </row>
    <row r="79" spans="10:10" ht="12.75">
      <c r="J79" s="2" t="s">
        <v>250</v>
      </c>
    </row>
    <row r="80" spans="10:10" ht="12.75">
      <c r="J80" s="2" t="s">
        <v>251</v>
      </c>
    </row>
    <row r="81" spans="10:10" ht="12.75">
      <c r="J81" s="3" t="s">
        <v>252</v>
      </c>
    </row>
    <row r="82" spans="10:10" ht="12.75">
      <c r="J82" s="2" t="s">
        <v>194</v>
      </c>
    </row>
    <row r="83" spans="10:10" ht="12.75">
      <c r="J83" s="3" t="s">
        <v>195</v>
      </c>
    </row>
    <row r="84" spans="10:10" ht="12.75">
      <c r="J84" s="2" t="s">
        <v>196</v>
      </c>
    </row>
    <row r="85" spans="10:10" ht="12.75">
      <c r="J85" s="2" t="s">
        <v>197</v>
      </c>
    </row>
    <row r="86" spans="10:10" ht="12.75">
      <c r="J86" s="2" t="s">
        <v>198</v>
      </c>
    </row>
    <row r="87" spans="10:10" ht="12.75">
      <c r="J87" s="3" t="s">
        <v>199</v>
      </c>
    </row>
    <row r="88" spans="10:10" ht="12.75">
      <c r="J88" s="2" t="s">
        <v>306</v>
      </c>
    </row>
    <row r="89" spans="10:10" ht="12.75">
      <c r="J89" s="2" t="s">
        <v>307</v>
      </c>
    </row>
    <row r="90" spans="10:10" ht="12.75">
      <c r="J90" s="2" t="s">
        <v>308</v>
      </c>
    </row>
    <row r="91" spans="10:10" ht="12.75">
      <c r="J91" s="2" t="s">
        <v>309</v>
      </c>
    </row>
    <row r="92" spans="10:10" ht="12.75">
      <c r="J92" s="2" t="s">
        <v>310</v>
      </c>
    </row>
    <row r="93" spans="10:10" ht="12.75">
      <c r="J93" s="2" t="s">
        <v>311</v>
      </c>
    </row>
    <row r="94" spans="10:10" ht="12.75">
      <c r="J94" s="2" t="s">
        <v>312</v>
      </c>
    </row>
    <row r="95" spans="10:10" ht="12.75">
      <c r="J95" s="3" t="s">
        <v>313</v>
      </c>
    </row>
    <row r="96" spans="10:10" ht="12.75">
      <c r="J96" s="2" t="s">
        <v>314</v>
      </c>
    </row>
    <row r="97" spans="10:10" ht="12.75">
      <c r="J97" s="2" t="s">
        <v>315</v>
      </c>
    </row>
    <row r="98" spans="10:10" ht="12.75">
      <c r="J98" s="2" t="s">
        <v>316</v>
      </c>
    </row>
    <row r="99" spans="10:10" ht="12.75">
      <c r="J99" s="2" t="s">
        <v>317</v>
      </c>
    </row>
    <row r="100" spans="10:10" ht="12.75">
      <c r="J100" s="2" t="s">
        <v>318</v>
      </c>
    </row>
    <row r="101" spans="10:10" ht="12.75">
      <c r="J101" s="2" t="s">
        <v>319</v>
      </c>
    </row>
    <row r="102" spans="10:10" ht="12.75">
      <c r="J102" s="2" t="s">
        <v>320</v>
      </c>
    </row>
    <row r="103" spans="10:10" ht="12.75">
      <c r="J103" s="2" t="s">
        <v>321</v>
      </c>
    </row>
    <row r="104" spans="10:10" ht="12.75">
      <c r="J104" s="2" t="s">
        <v>322</v>
      </c>
    </row>
    <row r="105" spans="10:10" ht="12.75">
      <c r="J105" s="3" t="s">
        <v>323</v>
      </c>
    </row>
    <row r="106" spans="10:10" ht="12.75">
      <c r="J106" s="2" t="s">
        <v>324</v>
      </c>
    </row>
    <row r="107" spans="10:10" ht="12.75">
      <c r="J107" s="2" t="s">
        <v>325</v>
      </c>
    </row>
    <row r="108" spans="10:10" ht="12.75">
      <c r="J108" s="2" t="s">
        <v>326</v>
      </c>
    </row>
    <row r="109" spans="10:10" ht="12.75">
      <c r="J109" s="2" t="s">
        <v>101</v>
      </c>
    </row>
    <row r="110" spans="10:10" ht="12.75">
      <c r="J110" s="2" t="s">
        <v>102</v>
      </c>
    </row>
    <row r="111" spans="10:10" ht="12.75">
      <c r="J111" s="2" t="s">
        <v>103</v>
      </c>
    </row>
    <row r="112" spans="10:10" ht="12.75">
      <c r="J112" s="2" t="s">
        <v>104</v>
      </c>
    </row>
    <row r="113" spans="10:10" ht="12.75">
      <c r="J113" s="2" t="s">
        <v>105</v>
      </c>
    </row>
    <row r="114" spans="10:10" ht="12.75">
      <c r="J114" s="2" t="s">
        <v>106</v>
      </c>
    </row>
    <row r="115" spans="10:10" ht="12.75">
      <c r="J115" s="2" t="s">
        <v>107</v>
      </c>
    </row>
    <row r="116" spans="10:10" ht="12.75">
      <c r="J116" s="2" t="s">
        <v>149</v>
      </c>
    </row>
    <row r="117" spans="10:10" ht="12.75">
      <c r="J117" s="2" t="s">
        <v>150</v>
      </c>
    </row>
    <row r="118" spans="10:10" ht="12.75">
      <c r="J118" s="2" t="s">
        <v>151</v>
      </c>
    </row>
    <row r="119" spans="10:10" ht="12.75">
      <c r="J119" s="2" t="s">
        <v>152</v>
      </c>
    </row>
    <row r="120" spans="10:10" ht="12.75">
      <c r="J120" s="2" t="s">
        <v>351</v>
      </c>
    </row>
    <row r="121" spans="10:10" ht="12.75">
      <c r="J121" s="2" t="s">
        <v>263</v>
      </c>
    </row>
    <row r="122" spans="10:10" ht="12.75">
      <c r="J122" s="2" t="s">
        <v>264</v>
      </c>
    </row>
    <row r="123" spans="10:10" ht="12.75">
      <c r="J123" s="2" t="s">
        <v>142</v>
      </c>
    </row>
    <row r="124" spans="10:10" ht="12.75">
      <c r="J124" s="2" t="s">
        <v>143</v>
      </c>
    </row>
    <row r="125" spans="10:10" ht="12.75">
      <c r="J125" s="2" t="s">
        <v>237</v>
      </c>
    </row>
    <row r="126" spans="10:10" ht="12.75">
      <c r="J126" s="2" t="s">
        <v>238</v>
      </c>
    </row>
    <row r="127" spans="10:10" ht="12.75">
      <c r="J127" s="2" t="s">
        <v>239</v>
      </c>
    </row>
    <row r="128" spans="10:10" ht="12.75">
      <c r="J128" s="3" t="s">
        <v>240</v>
      </c>
    </row>
    <row r="129" spans="10:10" ht="12.75">
      <c r="J129" s="2" t="s">
        <v>204</v>
      </c>
    </row>
    <row r="130" spans="10:10" ht="12.75">
      <c r="J130" s="2" t="s">
        <v>205</v>
      </c>
    </row>
    <row r="131" spans="10:10" ht="12.75">
      <c r="J131" s="2" t="s">
        <v>206</v>
      </c>
    </row>
    <row r="132" spans="10:10" ht="12.75">
      <c r="J132" s="2" t="s">
        <v>207</v>
      </c>
    </row>
    <row r="133" spans="10:10" ht="12.75">
      <c r="J133" s="2" t="s">
        <v>208</v>
      </c>
    </row>
    <row r="134" spans="10:10" ht="12.75">
      <c r="J134" s="2" t="s">
        <v>209</v>
      </c>
    </row>
  </sheetData>
  <mergeCells count="1">
    <mergeCell ref="A1:I1"/>
  </mergeCells>
  <phoneticPr fontId="5" type="noConversion"/>
  <hyperlinks>
    <hyperlink ref="A1" r:id="rId1"/>
  </hyperlinks>
  <pageMargins left="0.75" right="0.75" top="1" bottom="1" header="0.5" footer="0.5"/>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topLeftCell="A9" zoomScale="125" zoomScaleNormal="125" zoomScalePageLayoutView="125" workbookViewId="0">
      <selection activeCell="G22" sqref="G22"/>
    </sheetView>
  </sheetViews>
  <sheetFormatPr defaultColWidth="9" defaultRowHeight="15"/>
  <cols>
    <col min="1" max="1" width="47.83203125" style="8" customWidth="1"/>
    <col min="2" max="2" width="12.33203125" style="8" customWidth="1"/>
    <col min="3" max="3" width="12" style="8" customWidth="1"/>
    <col min="4" max="4" width="13.83203125" style="8" customWidth="1"/>
    <col min="5" max="5" width="2.83203125" style="8" customWidth="1"/>
    <col min="6" max="6" width="55.83203125" style="8" customWidth="1"/>
    <col min="7" max="7" width="11.6640625" style="8" customWidth="1"/>
    <col min="8" max="16384" width="9" style="8"/>
  </cols>
  <sheetData>
    <row r="1" spans="1:14" ht="15.75">
      <c r="A1" s="7" t="s">
        <v>355</v>
      </c>
    </row>
    <row r="2" spans="1:14">
      <c r="A2" s="23" t="s">
        <v>353</v>
      </c>
      <c r="B2" s="23"/>
      <c r="C2" s="23"/>
      <c r="D2" s="23"/>
      <c r="E2" s="23"/>
      <c r="F2" s="23"/>
      <c r="G2" s="23"/>
      <c r="H2" s="23"/>
      <c r="I2" s="23"/>
      <c r="J2" s="23"/>
      <c r="K2" s="23"/>
      <c r="L2" s="23"/>
      <c r="M2" s="23"/>
      <c r="N2" s="23"/>
    </row>
    <row r="3" spans="1:14">
      <c r="A3" s="8" t="s">
        <v>356</v>
      </c>
    </row>
    <row r="4" spans="1:14">
      <c r="A4" s="8" t="s">
        <v>357</v>
      </c>
    </row>
    <row r="6" spans="1:14" ht="15.75">
      <c r="A6" s="7" t="s">
        <v>124</v>
      </c>
      <c r="D6" s="7"/>
      <c r="E6" s="7"/>
    </row>
    <row r="7" spans="1:14" ht="36" customHeight="1">
      <c r="A7" s="24" t="s">
        <v>144</v>
      </c>
      <c r="B7" s="24" t="s">
        <v>146</v>
      </c>
      <c r="C7" s="24" t="s">
        <v>145</v>
      </c>
      <c r="D7" s="24" t="s">
        <v>352</v>
      </c>
      <c r="E7" s="24"/>
      <c r="F7" s="7" t="s">
        <v>42</v>
      </c>
      <c r="M7" s="7"/>
    </row>
    <row r="8" spans="1:14">
      <c r="A8" s="60" t="s">
        <v>335</v>
      </c>
      <c r="B8" s="61">
        <v>0</v>
      </c>
      <c r="C8" s="61">
        <v>0</v>
      </c>
      <c r="D8" s="29">
        <v>0</v>
      </c>
      <c r="E8" s="29"/>
      <c r="F8" s="29"/>
    </row>
    <row r="9" spans="1:14">
      <c r="A9" s="62" t="s">
        <v>412</v>
      </c>
      <c r="B9" s="59">
        <v>0.11899999999999999</v>
      </c>
      <c r="C9" s="59">
        <v>0.33500000000000002</v>
      </c>
      <c r="D9" s="29">
        <v>1.02</v>
      </c>
      <c r="E9" s="29" t="s">
        <v>365</v>
      </c>
      <c r="F9" s="29"/>
    </row>
    <row r="10" spans="1:14">
      <c r="A10" s="62" t="s">
        <v>413</v>
      </c>
      <c r="B10" s="59">
        <v>0.11899999999999999</v>
      </c>
      <c r="C10" s="59">
        <v>0.33500000000000002</v>
      </c>
      <c r="D10" s="29">
        <v>1</v>
      </c>
      <c r="E10" s="29" t="s">
        <v>366</v>
      </c>
      <c r="F10" s="29"/>
    </row>
    <row r="11" spans="1:14">
      <c r="A11" s="62" t="s">
        <v>421</v>
      </c>
      <c r="B11" s="59">
        <v>0.23300000000000001</v>
      </c>
      <c r="C11" s="59">
        <v>0.54300000000000004</v>
      </c>
      <c r="D11" s="29">
        <v>1.0189999999999999</v>
      </c>
      <c r="E11" s="29" t="s">
        <v>420</v>
      </c>
      <c r="F11" s="29"/>
    </row>
    <row r="12" spans="1:14">
      <c r="A12" s="29" t="s">
        <v>422</v>
      </c>
      <c r="B12" s="61">
        <v>0</v>
      </c>
      <c r="C12" s="59">
        <v>9.5000000000000001E-2</v>
      </c>
      <c r="D12" s="29">
        <v>1.0189999999999999</v>
      </c>
      <c r="E12" s="29" t="s">
        <v>420</v>
      </c>
      <c r="F12" s="29"/>
    </row>
    <row r="13" spans="1:14">
      <c r="A13" s="62" t="s">
        <v>423</v>
      </c>
      <c r="B13" s="59">
        <v>0.2</v>
      </c>
      <c r="C13" s="59">
        <v>0.28799999999999998</v>
      </c>
      <c r="D13" s="29">
        <v>1</v>
      </c>
      <c r="E13" s="29" t="s">
        <v>366</v>
      </c>
      <c r="F13" s="29"/>
    </row>
    <row r="14" spans="1:14">
      <c r="A14" s="62" t="s">
        <v>359</v>
      </c>
      <c r="B14" s="59">
        <v>0.127</v>
      </c>
      <c r="C14" s="59">
        <v>0.30499999999999999</v>
      </c>
      <c r="D14" s="29">
        <v>1.02</v>
      </c>
      <c r="E14" s="29" t="s">
        <v>365</v>
      </c>
      <c r="F14" s="29"/>
    </row>
    <row r="15" spans="1:14">
      <c r="A15" s="62" t="s">
        <v>424</v>
      </c>
      <c r="B15" s="59">
        <v>6.2E-2</v>
      </c>
      <c r="C15" s="59">
        <v>0.28799999999999998</v>
      </c>
      <c r="D15" s="29">
        <v>1</v>
      </c>
      <c r="E15" s="29" t="s">
        <v>366</v>
      </c>
      <c r="F15" s="29"/>
    </row>
    <row r="16" spans="1:14">
      <c r="A16" s="62" t="s">
        <v>360</v>
      </c>
      <c r="B16" s="59">
        <v>0.2</v>
      </c>
      <c r="C16" s="59">
        <v>0.28799999999999998</v>
      </c>
      <c r="D16" s="29">
        <v>1</v>
      </c>
      <c r="E16" s="29" t="s">
        <v>366</v>
      </c>
      <c r="F16" s="29"/>
    </row>
    <row r="17" spans="1:13">
      <c r="A17" s="62" t="s">
        <v>414</v>
      </c>
      <c r="B17" s="59">
        <v>0</v>
      </c>
      <c r="C17" s="59">
        <v>9.7000000000000003E-2</v>
      </c>
      <c r="D17" s="29">
        <v>1.02</v>
      </c>
      <c r="E17" s="29" t="s">
        <v>365</v>
      </c>
      <c r="F17" s="29"/>
    </row>
    <row r="18" spans="1:13">
      <c r="A18" s="62" t="s">
        <v>415</v>
      </c>
      <c r="B18" s="59">
        <v>0</v>
      </c>
      <c r="C18" s="59">
        <v>9.7000000000000003E-2</v>
      </c>
      <c r="D18" s="29">
        <v>1</v>
      </c>
      <c r="E18" s="29" t="s">
        <v>366</v>
      </c>
      <c r="F18" s="29"/>
    </row>
    <row r="19" spans="1:13" ht="15.75">
      <c r="A19" s="62" t="s">
        <v>419</v>
      </c>
      <c r="B19" s="59">
        <v>0</v>
      </c>
      <c r="C19" s="59">
        <v>0</v>
      </c>
      <c r="D19" s="29">
        <v>1</v>
      </c>
      <c r="E19" s="29" t="s">
        <v>366</v>
      </c>
      <c r="F19" s="29"/>
      <c r="M19" s="7"/>
    </row>
    <row r="20" spans="1:13">
      <c r="A20" s="62" t="s">
        <v>418</v>
      </c>
      <c r="B20" s="59">
        <v>0</v>
      </c>
      <c r="C20" s="59">
        <v>9.5000000000000001E-2</v>
      </c>
      <c r="D20" s="29">
        <v>1</v>
      </c>
      <c r="E20" s="29" t="s">
        <v>366</v>
      </c>
      <c r="F20" s="29"/>
    </row>
    <row r="21" spans="1:13">
      <c r="A21" s="62" t="s">
        <v>425</v>
      </c>
      <c r="B21" s="59">
        <v>0.224</v>
      </c>
      <c r="C21" s="59">
        <v>0.54400000000000004</v>
      </c>
      <c r="D21" s="29">
        <v>1.0249999999999999</v>
      </c>
      <c r="E21" s="29" t="s">
        <v>36</v>
      </c>
      <c r="F21" s="29"/>
    </row>
    <row r="22" spans="1:13">
      <c r="A22" s="62" t="s">
        <v>428</v>
      </c>
      <c r="B22" s="59">
        <v>0</v>
      </c>
      <c r="C22" s="59">
        <v>9.5000000000000001E-2</v>
      </c>
      <c r="D22" s="29">
        <v>1</v>
      </c>
      <c r="E22" s="29" t="s">
        <v>366</v>
      </c>
      <c r="F22" s="29"/>
    </row>
    <row r="23" spans="1:13">
      <c r="A23" s="62" t="s">
        <v>429</v>
      </c>
      <c r="B23" s="59">
        <v>7.0000000000000001E-3</v>
      </c>
      <c r="C23" s="59">
        <v>0.39300000000000002</v>
      </c>
      <c r="D23" s="29">
        <v>1</v>
      </c>
      <c r="E23" s="29" t="s">
        <v>366</v>
      </c>
      <c r="F23" s="29"/>
    </row>
    <row r="24" spans="1:13">
      <c r="A24" s="62" t="s">
        <v>417</v>
      </c>
      <c r="B24" s="59">
        <v>0</v>
      </c>
      <c r="C24" s="59">
        <v>0</v>
      </c>
      <c r="D24" s="29">
        <v>1</v>
      </c>
      <c r="E24" s="29" t="s">
        <v>366</v>
      </c>
      <c r="F24" s="29"/>
    </row>
    <row r="25" spans="1:13">
      <c r="A25" s="62" t="s">
        <v>416</v>
      </c>
      <c r="B25" s="59">
        <v>0</v>
      </c>
      <c r="C25" s="59">
        <v>9.5000000000000001E-2</v>
      </c>
      <c r="D25" s="29">
        <v>1</v>
      </c>
      <c r="E25" s="29" t="s">
        <v>366</v>
      </c>
      <c r="F25" s="29"/>
    </row>
    <row r="26" spans="1:13">
      <c r="A26" s="62" t="s">
        <v>333</v>
      </c>
      <c r="B26" s="59">
        <v>0.219</v>
      </c>
      <c r="C26" s="59">
        <v>0.46400000000000002</v>
      </c>
      <c r="D26" s="29">
        <v>1.0249999999999999</v>
      </c>
      <c r="E26" s="29" t="s">
        <v>36</v>
      </c>
      <c r="F26" s="29"/>
    </row>
    <row r="27" spans="1:13">
      <c r="A27" s="29" t="s">
        <v>430</v>
      </c>
      <c r="B27" s="63">
        <v>0</v>
      </c>
      <c r="C27" s="63">
        <v>9.5000000000000001E-2</v>
      </c>
      <c r="D27" s="29">
        <v>1</v>
      </c>
      <c r="E27" s="29" t="s">
        <v>366</v>
      </c>
      <c r="F27" s="29"/>
    </row>
    <row r="28" spans="1:13">
      <c r="A28" s="29" t="s">
        <v>431</v>
      </c>
      <c r="B28" s="63">
        <v>7.0000000000000001E-3</v>
      </c>
      <c r="C28" s="63">
        <v>0.39300000000000002</v>
      </c>
      <c r="D28" s="29">
        <v>1</v>
      </c>
      <c r="E28" s="29" t="s">
        <v>366</v>
      </c>
      <c r="F28" s="29"/>
    </row>
    <row r="29" spans="1:13">
      <c r="A29" s="62" t="s">
        <v>426</v>
      </c>
      <c r="B29" s="59">
        <v>0</v>
      </c>
      <c r="C29" s="59">
        <v>0.54400000000000004</v>
      </c>
      <c r="D29" s="29">
        <v>1.0249999999999999</v>
      </c>
      <c r="E29" s="29" t="s">
        <v>366</v>
      </c>
      <c r="F29" s="29"/>
    </row>
    <row r="30" spans="1:13">
      <c r="A30" s="62" t="s">
        <v>427</v>
      </c>
      <c r="B30" s="59">
        <v>0</v>
      </c>
      <c r="C30" s="59">
        <v>9.5000000000000001E-2</v>
      </c>
      <c r="D30" s="29">
        <v>1</v>
      </c>
      <c r="E30" s="29" t="s">
        <v>366</v>
      </c>
      <c r="F30" s="29"/>
    </row>
    <row r="31" spans="1:13">
      <c r="A31" s="29"/>
      <c r="B31" s="63"/>
      <c r="C31" s="63"/>
      <c r="D31" s="29"/>
      <c r="E31" s="29"/>
      <c r="F31" s="29"/>
    </row>
    <row r="32" spans="1:13" ht="15.75">
      <c r="A32" s="7" t="s">
        <v>271</v>
      </c>
    </row>
    <row r="33" spans="1:2">
      <c r="A33" s="26" t="s">
        <v>164</v>
      </c>
      <c r="B33" s="25">
        <v>0</v>
      </c>
    </row>
    <row r="34" spans="1:2">
      <c r="A34" s="21" t="s">
        <v>165</v>
      </c>
      <c r="B34" s="25">
        <v>0.505</v>
      </c>
    </row>
    <row r="35" spans="1:2">
      <c r="A35" s="21" t="s">
        <v>31</v>
      </c>
      <c r="B35" s="25">
        <v>0.5</v>
      </c>
    </row>
    <row r="36" spans="1:2">
      <c r="A36" s="21" t="s">
        <v>261</v>
      </c>
      <c r="B36" s="25">
        <v>0.372</v>
      </c>
    </row>
    <row r="37" spans="1:2">
      <c r="A37" s="21" t="s">
        <v>166</v>
      </c>
      <c r="B37" s="27">
        <v>0.26</v>
      </c>
    </row>
    <row r="38" spans="1:2">
      <c r="A38" s="21" t="s">
        <v>167</v>
      </c>
      <c r="B38" s="25">
        <v>0.26700000000000002</v>
      </c>
    </row>
    <row r="39" spans="1:2">
      <c r="A39" s="21" t="s">
        <v>50</v>
      </c>
      <c r="B39" s="27">
        <v>0.505</v>
      </c>
    </row>
    <row r="40" spans="1:2">
      <c r="A40" s="21" t="s">
        <v>51</v>
      </c>
      <c r="B40" s="27">
        <v>0.505</v>
      </c>
    </row>
    <row r="41" spans="1:2">
      <c r="A41" s="21" t="s">
        <v>33</v>
      </c>
      <c r="B41" s="27">
        <v>0.25</v>
      </c>
    </row>
    <row r="42" spans="1:2">
      <c r="A42" s="21" t="s">
        <v>34</v>
      </c>
      <c r="B42" s="27">
        <v>0.12</v>
      </c>
    </row>
    <row r="43" spans="1:2">
      <c r="A43" s="21" t="s">
        <v>35</v>
      </c>
      <c r="B43" s="27">
        <v>0.12</v>
      </c>
    </row>
    <row r="44" spans="1:2">
      <c r="A44" s="21" t="s">
        <v>32</v>
      </c>
      <c r="B44" s="27">
        <v>0.17499999999999999</v>
      </c>
    </row>
    <row r="45" spans="1:2">
      <c r="A45" s="21" t="s">
        <v>52</v>
      </c>
      <c r="B45" s="28">
        <v>0</v>
      </c>
    </row>
  </sheetData>
  <sortState ref="A9:F28">
    <sortCondition ref="A9:A28"/>
  </sortState>
  <phoneticPr fontId="11" type="noConversion"/>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188"/>
  <sheetViews>
    <sheetView topLeftCell="A118" zoomScale="150" zoomScaleNormal="150" zoomScalePageLayoutView="150" workbookViewId="0">
      <selection activeCell="A134" sqref="A134"/>
    </sheetView>
  </sheetViews>
  <sheetFormatPr defaultColWidth="9" defaultRowHeight="14.25"/>
  <cols>
    <col min="1" max="1" width="76.6640625" style="56" customWidth="1"/>
    <col min="2" max="2" width="11.6640625" style="5" customWidth="1"/>
    <col min="3" max="3" width="5.83203125" style="5" customWidth="1"/>
    <col min="4" max="4" width="29.6640625" style="5" customWidth="1"/>
    <col min="5" max="5" width="13.1640625" style="5" customWidth="1"/>
    <col min="6" max="6" width="10.83203125" style="5" customWidth="1"/>
    <col min="7" max="7" width="15.33203125" style="5" customWidth="1"/>
    <col min="8" max="16384" width="9" style="5"/>
  </cols>
  <sheetData>
    <row r="1" spans="1:4" ht="15.75">
      <c r="A1" s="17" t="s">
        <v>163</v>
      </c>
      <c r="B1" s="18"/>
      <c r="C1" s="19"/>
      <c r="D1" s="19"/>
    </row>
    <row r="2" spans="1:4" ht="15">
      <c r="A2" s="20" t="s">
        <v>156</v>
      </c>
      <c r="B2" s="18"/>
      <c r="C2" s="19"/>
      <c r="D2" s="19"/>
    </row>
    <row r="3" spans="1:4" ht="15">
      <c r="A3" s="20" t="s">
        <v>161</v>
      </c>
      <c r="B3" s="18"/>
      <c r="C3" s="19"/>
      <c r="D3" s="19"/>
    </row>
    <row r="4" spans="1:4" ht="15">
      <c r="A4" s="20" t="s">
        <v>157</v>
      </c>
      <c r="B4" s="18"/>
      <c r="C4" s="19"/>
      <c r="D4" s="19"/>
    </row>
    <row r="5" spans="1:4" ht="15">
      <c r="A5" s="20" t="s">
        <v>158</v>
      </c>
      <c r="B5" s="18"/>
      <c r="C5" s="19"/>
      <c r="D5" s="19"/>
    </row>
    <row r="6" spans="1:4" ht="15">
      <c r="A6" s="20" t="s">
        <v>159</v>
      </c>
      <c r="B6" s="18"/>
      <c r="C6" s="19"/>
      <c r="D6" s="19"/>
    </row>
    <row r="7" spans="1:4" ht="15">
      <c r="A7" s="20" t="s">
        <v>162</v>
      </c>
      <c r="B7" s="18"/>
      <c r="C7" s="19"/>
      <c r="D7" s="19"/>
    </row>
    <row r="8" spans="1:4" ht="15">
      <c r="A8" s="20" t="s">
        <v>154</v>
      </c>
      <c r="B8" s="18"/>
      <c r="C8" s="19"/>
      <c r="D8" s="19"/>
    </row>
    <row r="9" spans="1:4" ht="15">
      <c r="A9" s="52" t="s">
        <v>153</v>
      </c>
      <c r="B9" s="18"/>
      <c r="C9" s="19"/>
      <c r="D9" s="19"/>
    </row>
    <row r="10" spans="1:4" ht="15">
      <c r="A10" s="52" t="s">
        <v>155</v>
      </c>
      <c r="B10" s="18"/>
      <c r="C10" s="19"/>
      <c r="D10" s="19"/>
    </row>
    <row r="11" spans="1:4" ht="15">
      <c r="A11" s="52" t="s">
        <v>160</v>
      </c>
      <c r="B11" s="18"/>
      <c r="C11" s="19"/>
      <c r="D11" s="19"/>
    </row>
    <row r="12" spans="1:4" ht="15">
      <c r="A12" s="52"/>
      <c r="B12" s="19"/>
      <c r="C12" s="19"/>
      <c r="D12" s="19"/>
    </row>
    <row r="13" spans="1:4" ht="15.75">
      <c r="A13" s="53" t="s">
        <v>432</v>
      </c>
      <c r="B13" s="19"/>
      <c r="C13" s="19"/>
      <c r="D13" s="19"/>
    </row>
    <row r="14" spans="1:4" ht="15">
      <c r="A14" s="52" t="s">
        <v>335</v>
      </c>
      <c r="B14" s="19"/>
      <c r="C14" s="19"/>
      <c r="D14" s="19"/>
    </row>
    <row r="15" spans="1:4" ht="15">
      <c r="A15" s="5" t="s">
        <v>412</v>
      </c>
      <c r="B15" s="19"/>
      <c r="C15" s="19"/>
      <c r="D15" s="19"/>
    </row>
    <row r="16" spans="1:4" ht="15">
      <c r="A16" s="5" t="s">
        <v>413</v>
      </c>
      <c r="B16" s="19"/>
      <c r="C16" s="19"/>
      <c r="D16" s="19"/>
    </row>
    <row r="17" spans="1:4" ht="15">
      <c r="A17" s="5" t="s">
        <v>421</v>
      </c>
      <c r="B17" s="19"/>
      <c r="C17" s="19"/>
      <c r="D17" s="19"/>
    </row>
    <row r="18" spans="1:4" ht="15">
      <c r="A18" s="29" t="s">
        <v>422</v>
      </c>
      <c r="B18" s="19"/>
      <c r="C18" s="19"/>
      <c r="D18" s="19"/>
    </row>
    <row r="19" spans="1:4" ht="15">
      <c r="A19" s="5" t="s">
        <v>423</v>
      </c>
      <c r="B19" s="19"/>
      <c r="C19" s="19"/>
      <c r="D19" s="19"/>
    </row>
    <row r="20" spans="1:4" ht="15">
      <c r="A20" s="5" t="s">
        <v>359</v>
      </c>
      <c r="B20" s="19"/>
      <c r="C20" s="19"/>
      <c r="D20" s="19"/>
    </row>
    <row r="21" spans="1:4" ht="15">
      <c r="A21" s="5" t="s">
        <v>424</v>
      </c>
      <c r="B21" s="19"/>
      <c r="C21" s="19"/>
      <c r="D21" s="19"/>
    </row>
    <row r="22" spans="1:4" ht="15">
      <c r="A22" s="5" t="s">
        <v>360</v>
      </c>
      <c r="B22" s="19"/>
      <c r="C22" s="19"/>
      <c r="D22" s="19"/>
    </row>
    <row r="23" spans="1:4" ht="15">
      <c r="A23" s="5" t="s">
        <v>414</v>
      </c>
      <c r="B23" s="19"/>
      <c r="C23" s="19"/>
      <c r="D23" s="19"/>
    </row>
    <row r="24" spans="1:4" ht="15">
      <c r="A24" s="5" t="s">
        <v>415</v>
      </c>
      <c r="B24" s="19"/>
      <c r="C24" s="19"/>
      <c r="D24" s="19"/>
    </row>
    <row r="25" spans="1:4" ht="15">
      <c r="A25" s="5" t="s">
        <v>419</v>
      </c>
      <c r="B25" s="19"/>
      <c r="C25" s="19"/>
      <c r="D25" s="19"/>
    </row>
    <row r="26" spans="1:4" ht="15">
      <c r="A26" s="5" t="s">
        <v>418</v>
      </c>
      <c r="B26" s="19"/>
      <c r="C26" s="19"/>
      <c r="D26" s="19"/>
    </row>
    <row r="27" spans="1:4" ht="15">
      <c r="A27" s="5" t="s">
        <v>425</v>
      </c>
      <c r="B27" s="19"/>
      <c r="C27" s="19"/>
      <c r="D27" s="19"/>
    </row>
    <row r="28" spans="1:4" ht="15">
      <c r="A28" s="5" t="s">
        <v>428</v>
      </c>
      <c r="B28" s="19"/>
      <c r="C28" s="19"/>
      <c r="D28" s="19"/>
    </row>
    <row r="29" spans="1:4" ht="15">
      <c r="A29" s="5" t="s">
        <v>429</v>
      </c>
      <c r="B29" s="19"/>
      <c r="C29" s="19"/>
      <c r="D29" s="19"/>
    </row>
    <row r="30" spans="1:4" ht="15">
      <c r="A30" s="5" t="s">
        <v>417</v>
      </c>
      <c r="B30" s="19"/>
      <c r="C30" s="19"/>
      <c r="D30" s="19"/>
    </row>
    <row r="31" spans="1:4" ht="15">
      <c r="A31" s="5" t="s">
        <v>416</v>
      </c>
      <c r="B31" s="19"/>
      <c r="C31" s="19"/>
      <c r="D31" s="19"/>
    </row>
    <row r="32" spans="1:4" ht="15">
      <c r="A32" s="5" t="s">
        <v>333</v>
      </c>
      <c r="B32" s="19"/>
      <c r="C32" s="19"/>
      <c r="D32" s="19"/>
    </row>
    <row r="33" spans="1:4" ht="15">
      <c r="A33" s="29" t="s">
        <v>430</v>
      </c>
      <c r="B33" s="19"/>
      <c r="C33" s="19"/>
      <c r="D33" s="19"/>
    </row>
    <row r="34" spans="1:4" ht="15">
      <c r="A34" s="29" t="s">
        <v>431</v>
      </c>
      <c r="B34" s="19"/>
      <c r="C34" s="19"/>
      <c r="D34" s="19"/>
    </row>
    <row r="35" spans="1:4" ht="15">
      <c r="A35" s="5" t="s">
        <v>426</v>
      </c>
      <c r="B35" s="19"/>
      <c r="C35" s="19"/>
      <c r="D35" s="19"/>
    </row>
    <row r="36" spans="1:4" ht="15">
      <c r="A36" s="5" t="s">
        <v>427</v>
      </c>
      <c r="B36" s="19"/>
      <c r="C36" s="19"/>
      <c r="D36" s="19"/>
    </row>
    <row r="37" spans="1:4" ht="15">
      <c r="A37" s="21"/>
      <c r="B37" s="19"/>
      <c r="C37" s="19"/>
      <c r="D37" s="19"/>
    </row>
    <row r="38" spans="1:4" ht="15.75">
      <c r="A38" s="53" t="s">
        <v>270</v>
      </c>
      <c r="B38" s="19"/>
      <c r="C38" s="19"/>
      <c r="D38" s="19"/>
    </row>
    <row r="39" spans="1:4" ht="15">
      <c r="A39" s="52" t="s">
        <v>335</v>
      </c>
      <c r="B39" s="19"/>
      <c r="C39" s="19"/>
      <c r="D39" s="21"/>
    </row>
    <row r="40" spans="1:4" ht="15">
      <c r="A40" s="5" t="s">
        <v>412</v>
      </c>
      <c r="B40" s="19"/>
      <c r="C40" s="19"/>
    </row>
    <row r="41" spans="1:4" ht="15">
      <c r="A41" s="5" t="s">
        <v>413</v>
      </c>
      <c r="B41" s="19"/>
      <c r="C41" s="19"/>
      <c r="D41" s="21"/>
    </row>
    <row r="42" spans="1:4" ht="15">
      <c r="A42" s="5" t="s">
        <v>421</v>
      </c>
      <c r="B42" s="19"/>
      <c r="C42" s="19"/>
      <c r="D42" s="21"/>
    </row>
    <row r="43" spans="1:4" ht="15">
      <c r="A43" s="29" t="s">
        <v>422</v>
      </c>
      <c r="B43" s="19"/>
      <c r="C43" s="19"/>
    </row>
    <row r="44" spans="1:4" ht="15">
      <c r="A44" s="5" t="s">
        <v>423</v>
      </c>
      <c r="B44" s="19"/>
      <c r="C44" s="19"/>
    </row>
    <row r="45" spans="1:4" ht="15">
      <c r="A45" s="5" t="s">
        <v>359</v>
      </c>
      <c r="B45" s="19"/>
      <c r="C45" s="19"/>
    </row>
    <row r="46" spans="1:4" ht="15">
      <c r="A46" s="5" t="s">
        <v>424</v>
      </c>
      <c r="B46" s="19"/>
      <c r="C46" s="19"/>
    </row>
    <row r="47" spans="1:4" ht="15">
      <c r="A47" s="5" t="s">
        <v>360</v>
      </c>
      <c r="B47" s="19"/>
      <c r="C47" s="19"/>
    </row>
    <row r="48" spans="1:4" ht="15">
      <c r="A48" s="5" t="s">
        <v>414</v>
      </c>
      <c r="B48" s="19"/>
      <c r="C48" s="19"/>
    </row>
    <row r="49" spans="1:4" ht="15">
      <c r="A49" s="5" t="s">
        <v>415</v>
      </c>
      <c r="B49" s="19"/>
      <c r="C49" s="19"/>
    </row>
    <row r="50" spans="1:4" ht="15">
      <c r="A50" s="5" t="s">
        <v>419</v>
      </c>
      <c r="B50" s="19"/>
      <c r="C50" s="19"/>
    </row>
    <row r="51" spans="1:4" ht="15">
      <c r="A51" s="5" t="s">
        <v>418</v>
      </c>
      <c r="B51" s="19"/>
      <c r="C51" s="19"/>
    </row>
    <row r="52" spans="1:4" ht="15">
      <c r="A52" s="5" t="s">
        <v>425</v>
      </c>
      <c r="B52" s="19"/>
      <c r="C52" s="19"/>
      <c r="D52" s="21"/>
    </row>
    <row r="53" spans="1:4" ht="15">
      <c r="A53" s="5" t="s">
        <v>428</v>
      </c>
      <c r="B53" s="19"/>
      <c r="C53" s="19"/>
      <c r="D53" s="21"/>
    </row>
    <row r="54" spans="1:4" ht="15">
      <c r="A54" s="5" t="s">
        <v>429</v>
      </c>
      <c r="B54" s="19"/>
      <c r="C54" s="19"/>
      <c r="D54" s="21"/>
    </row>
    <row r="55" spans="1:4" ht="15">
      <c r="A55" s="5" t="s">
        <v>417</v>
      </c>
      <c r="B55" s="19"/>
      <c r="C55" s="19"/>
      <c r="D55" s="19"/>
    </row>
    <row r="56" spans="1:4" ht="15">
      <c r="A56" s="5" t="s">
        <v>416</v>
      </c>
      <c r="B56" s="19"/>
      <c r="C56" s="19"/>
      <c r="D56" s="19"/>
    </row>
    <row r="57" spans="1:4" ht="15">
      <c r="A57" s="5" t="s">
        <v>333</v>
      </c>
      <c r="B57" s="19"/>
      <c r="C57" s="19"/>
      <c r="D57" s="19"/>
    </row>
    <row r="58" spans="1:4" ht="15">
      <c r="A58" s="29" t="s">
        <v>430</v>
      </c>
      <c r="B58" s="19"/>
      <c r="C58" s="19"/>
      <c r="D58" s="19"/>
    </row>
    <row r="59" spans="1:4" ht="15">
      <c r="A59" s="29" t="s">
        <v>431</v>
      </c>
      <c r="B59" s="19"/>
      <c r="C59" s="19"/>
      <c r="D59" s="19"/>
    </row>
    <row r="60" spans="1:4" ht="15">
      <c r="A60" s="5" t="s">
        <v>426</v>
      </c>
      <c r="B60" s="19"/>
      <c r="C60" s="19"/>
      <c r="D60" s="19"/>
    </row>
    <row r="61" spans="1:4" ht="15">
      <c r="A61" s="5" t="s">
        <v>427</v>
      </c>
      <c r="B61" s="19"/>
      <c r="C61" s="19"/>
      <c r="D61" s="19"/>
    </row>
    <row r="62" spans="1:4" ht="15">
      <c r="A62" s="21"/>
      <c r="B62" s="19"/>
      <c r="C62" s="19"/>
      <c r="D62" s="19"/>
    </row>
    <row r="63" spans="1:4" ht="15.75">
      <c r="A63" s="53" t="s">
        <v>268</v>
      </c>
      <c r="B63" s="19"/>
      <c r="C63" s="19"/>
      <c r="D63" s="19"/>
    </row>
    <row r="64" spans="1:4" ht="15">
      <c r="A64" s="52" t="s">
        <v>335</v>
      </c>
      <c r="B64" s="19"/>
      <c r="C64" s="19"/>
      <c r="D64" s="19"/>
    </row>
    <row r="65" spans="1:4" ht="15">
      <c r="A65" s="21" t="s">
        <v>416</v>
      </c>
      <c r="B65" s="19"/>
      <c r="C65" s="19"/>
      <c r="D65" s="19"/>
    </row>
    <row r="66" spans="1:4" ht="15">
      <c r="A66" s="21" t="s">
        <v>417</v>
      </c>
      <c r="B66" s="19"/>
      <c r="C66" s="19"/>
      <c r="D66" s="19"/>
    </row>
    <row r="67" spans="1:4" ht="15">
      <c r="A67" s="21" t="s">
        <v>418</v>
      </c>
      <c r="B67" s="19"/>
      <c r="C67" s="19"/>
      <c r="D67" s="19"/>
    </row>
    <row r="68" spans="1:4" ht="15">
      <c r="A68" s="21" t="s">
        <v>419</v>
      </c>
      <c r="B68" s="19"/>
      <c r="C68" s="19"/>
      <c r="D68" s="19"/>
    </row>
    <row r="69" spans="1:4" ht="15">
      <c r="A69" s="52"/>
      <c r="B69" s="19"/>
      <c r="C69" s="19"/>
      <c r="D69" s="19"/>
    </row>
    <row r="70" spans="1:4" ht="15.75">
      <c r="A70" s="53" t="s">
        <v>269</v>
      </c>
      <c r="B70" s="19"/>
      <c r="C70" s="19"/>
      <c r="D70" s="19"/>
    </row>
    <row r="71" spans="1:4" ht="15">
      <c r="A71" s="52" t="s">
        <v>335</v>
      </c>
      <c r="B71" s="19"/>
      <c r="C71" s="19"/>
      <c r="D71" s="19"/>
    </row>
    <row r="72" spans="1:4" ht="15">
      <c r="A72" s="5" t="s">
        <v>425</v>
      </c>
      <c r="B72" s="19"/>
      <c r="C72" s="19"/>
      <c r="D72" s="19"/>
    </row>
    <row r="73" spans="1:4" ht="15">
      <c r="A73" s="5" t="s">
        <v>428</v>
      </c>
      <c r="B73" s="19"/>
      <c r="C73" s="19"/>
      <c r="D73" s="19"/>
    </row>
    <row r="74" spans="1:4" ht="15">
      <c r="A74" s="5" t="s">
        <v>429</v>
      </c>
      <c r="B74" s="19"/>
      <c r="C74" s="19"/>
      <c r="D74" s="19"/>
    </row>
    <row r="75" spans="1:4" ht="15">
      <c r="A75" s="52"/>
      <c r="B75" s="19"/>
      <c r="C75" s="19"/>
      <c r="D75" s="19"/>
    </row>
    <row r="76" spans="1:4" ht="15.75">
      <c r="A76" s="53" t="s">
        <v>203</v>
      </c>
      <c r="B76" s="19"/>
      <c r="C76" s="19"/>
      <c r="D76" s="19"/>
    </row>
    <row r="77" spans="1:4" ht="15">
      <c r="A77" s="54" t="s">
        <v>336</v>
      </c>
      <c r="B77" s="19">
        <v>0</v>
      </c>
      <c r="C77" s="19"/>
      <c r="D77" s="19"/>
    </row>
    <row r="78" spans="1:4" ht="15">
      <c r="A78" s="54" t="s">
        <v>350</v>
      </c>
      <c r="B78" s="19">
        <v>1.1000000000000001</v>
      </c>
      <c r="C78" s="19"/>
      <c r="D78" s="19"/>
    </row>
    <row r="79" spans="1:4" ht="15">
      <c r="A79" s="54" t="s">
        <v>28</v>
      </c>
      <c r="B79" s="19">
        <v>1</v>
      </c>
      <c r="C79" s="19"/>
      <c r="D79" s="19"/>
    </row>
    <row r="80" spans="1:4" ht="15">
      <c r="A80" s="54" t="s">
        <v>262</v>
      </c>
      <c r="B80" s="19">
        <v>1</v>
      </c>
      <c r="C80" s="19"/>
      <c r="D80" s="19"/>
    </row>
    <row r="81" spans="1:4" ht="15">
      <c r="A81" s="54" t="s">
        <v>54</v>
      </c>
      <c r="B81" s="19">
        <v>1.1000000000000001</v>
      </c>
      <c r="C81" s="19"/>
      <c r="D81" s="19"/>
    </row>
    <row r="82" spans="1:4" ht="15">
      <c r="A82" s="52" t="s">
        <v>267</v>
      </c>
      <c r="B82" s="19">
        <v>1.1000000000000001</v>
      </c>
      <c r="C82" s="19"/>
      <c r="D82" s="19"/>
    </row>
    <row r="83" spans="1:4" ht="15">
      <c r="A83" s="52" t="s">
        <v>266</v>
      </c>
      <c r="B83" s="19">
        <v>1</v>
      </c>
      <c r="C83" s="19"/>
      <c r="D83" s="19"/>
    </row>
    <row r="84" spans="1:4" ht="15">
      <c r="A84" s="52"/>
      <c r="B84" s="19"/>
      <c r="C84" s="19"/>
      <c r="D84" s="19"/>
    </row>
    <row r="85" spans="1:4" ht="15.75">
      <c r="A85" s="53" t="s">
        <v>220</v>
      </c>
      <c r="B85" s="19"/>
      <c r="C85" s="19"/>
      <c r="D85" s="19"/>
    </row>
    <row r="86" spans="1:4" ht="15">
      <c r="A86" s="52" t="s">
        <v>337</v>
      </c>
      <c r="B86" s="19"/>
      <c r="C86" s="19"/>
      <c r="D86" s="19"/>
    </row>
    <row r="87" spans="1:4" ht="15">
      <c r="A87" s="52" t="s">
        <v>19</v>
      </c>
      <c r="B87" s="19"/>
      <c r="C87" s="19"/>
      <c r="D87" s="19"/>
    </row>
    <row r="88" spans="1:4" ht="15">
      <c r="A88" s="52" t="s">
        <v>20</v>
      </c>
      <c r="B88" s="19"/>
      <c r="C88" s="19"/>
      <c r="D88" s="19"/>
    </row>
    <row r="89" spans="1:4" ht="15">
      <c r="A89" s="52" t="s">
        <v>21</v>
      </c>
      <c r="B89" s="19"/>
      <c r="C89" s="19"/>
      <c r="D89" s="19"/>
    </row>
    <row r="90" spans="1:4" ht="15">
      <c r="A90" s="52" t="s">
        <v>37</v>
      </c>
      <c r="B90" s="19"/>
      <c r="C90" s="19"/>
      <c r="D90" s="19"/>
    </row>
    <row r="91" spans="1:4" ht="15">
      <c r="A91" s="52" t="s">
        <v>119</v>
      </c>
      <c r="B91" s="19"/>
      <c r="C91" s="19"/>
      <c r="D91" s="19"/>
    </row>
    <row r="92" spans="1:4" ht="15">
      <c r="A92" s="52" t="s">
        <v>30</v>
      </c>
      <c r="B92" s="19"/>
      <c r="C92" s="19"/>
      <c r="D92" s="19"/>
    </row>
    <row r="93" spans="1:4" ht="15">
      <c r="A93" s="55" t="s">
        <v>22</v>
      </c>
      <c r="B93" s="19"/>
      <c r="C93" s="19"/>
      <c r="D93" s="19"/>
    </row>
    <row r="94" spans="1:4" ht="15">
      <c r="A94" s="55" t="s">
        <v>23</v>
      </c>
      <c r="B94" s="19"/>
      <c r="C94" s="19"/>
      <c r="D94" s="19"/>
    </row>
    <row r="95" spans="1:4" ht="15">
      <c r="A95" s="52" t="s">
        <v>24</v>
      </c>
      <c r="B95" s="19"/>
      <c r="C95" s="19"/>
      <c r="D95" s="19"/>
    </row>
    <row r="96" spans="1:4" ht="15">
      <c r="A96" s="52" t="s">
        <v>25</v>
      </c>
      <c r="B96" s="19"/>
      <c r="C96" s="19"/>
      <c r="D96" s="19"/>
    </row>
    <row r="97" spans="1:4" ht="15">
      <c r="A97" s="52" t="s">
        <v>26</v>
      </c>
      <c r="B97" s="19"/>
      <c r="C97" s="19"/>
      <c r="D97" s="19"/>
    </row>
    <row r="98" spans="1:4" ht="15">
      <c r="A98" s="52" t="s">
        <v>74</v>
      </c>
      <c r="B98" s="19"/>
      <c r="C98" s="19"/>
      <c r="D98" s="19"/>
    </row>
    <row r="99" spans="1:4" ht="15">
      <c r="A99" s="52"/>
      <c r="B99" s="22"/>
      <c r="C99" s="19"/>
      <c r="D99" s="19"/>
    </row>
    <row r="100" spans="1:4" ht="15.75">
      <c r="A100" s="53" t="s">
        <v>221</v>
      </c>
      <c r="B100" s="22"/>
      <c r="C100" s="19"/>
      <c r="D100" s="19"/>
    </row>
    <row r="101" spans="1:4" ht="15">
      <c r="A101" s="52" t="s">
        <v>48</v>
      </c>
      <c r="B101" s="22"/>
      <c r="C101" s="19"/>
      <c r="D101" s="19"/>
    </row>
    <row r="102" spans="1:4" ht="15">
      <c r="A102" s="52" t="s">
        <v>62</v>
      </c>
      <c r="B102" s="22"/>
      <c r="C102" s="19"/>
      <c r="D102" s="19"/>
    </row>
    <row r="103" spans="1:4" ht="15">
      <c r="A103" s="52" t="s">
        <v>63</v>
      </c>
      <c r="B103" s="22"/>
      <c r="C103" s="19"/>
      <c r="D103" s="19"/>
    </row>
    <row r="104" spans="1:4" ht="15">
      <c r="A104" s="52" t="s">
        <v>283</v>
      </c>
      <c r="B104" s="19"/>
      <c r="C104" s="19"/>
      <c r="D104" s="19"/>
    </row>
    <row r="105" spans="1:4" ht="15">
      <c r="A105" s="52" t="s">
        <v>56</v>
      </c>
      <c r="B105" s="19"/>
      <c r="C105" s="19"/>
      <c r="D105" s="19"/>
    </row>
    <row r="106" spans="1:4" ht="15">
      <c r="A106" s="52" t="s">
        <v>249</v>
      </c>
      <c r="B106" s="19"/>
      <c r="C106" s="19"/>
      <c r="D106" s="19"/>
    </row>
    <row r="107" spans="1:4" ht="15">
      <c r="A107" s="52" t="s">
        <v>57</v>
      </c>
      <c r="B107" s="19"/>
      <c r="C107" s="19"/>
      <c r="D107" s="19"/>
    </row>
    <row r="108" spans="1:4" ht="15">
      <c r="A108" s="52" t="s">
        <v>58</v>
      </c>
      <c r="B108" s="19"/>
      <c r="C108" s="19"/>
      <c r="D108" s="19"/>
    </row>
    <row r="109" spans="1:4" ht="15">
      <c r="A109" s="52" t="s">
        <v>59</v>
      </c>
      <c r="B109" s="18"/>
      <c r="C109" s="19"/>
      <c r="D109" s="19"/>
    </row>
    <row r="110" spans="1:4" ht="15">
      <c r="A110" s="52" t="s">
        <v>60</v>
      </c>
      <c r="B110" s="18"/>
      <c r="C110" s="19"/>
      <c r="D110" s="19"/>
    </row>
    <row r="111" spans="1:4" ht="15">
      <c r="A111" s="52" t="s">
        <v>61</v>
      </c>
      <c r="B111" s="18"/>
      <c r="C111" s="19"/>
      <c r="D111" s="19"/>
    </row>
    <row r="112" spans="1:4" ht="15">
      <c r="A112" s="52" t="s">
        <v>69</v>
      </c>
      <c r="B112" s="18"/>
      <c r="C112" s="19"/>
      <c r="D112" s="19"/>
    </row>
    <row r="113" spans="1:4" ht="15">
      <c r="A113" s="52" t="s">
        <v>64</v>
      </c>
      <c r="B113" s="18"/>
      <c r="C113" s="19"/>
      <c r="D113" s="19"/>
    </row>
    <row r="114" spans="1:4" ht="15">
      <c r="A114" s="52" t="s">
        <v>65</v>
      </c>
      <c r="B114" s="18"/>
      <c r="C114" s="19"/>
      <c r="D114" s="19"/>
    </row>
    <row r="115" spans="1:4" ht="15">
      <c r="A115" s="52" t="s">
        <v>70</v>
      </c>
      <c r="B115" s="18"/>
      <c r="C115" s="19"/>
      <c r="D115" s="19"/>
    </row>
    <row r="116" spans="1:4" ht="15">
      <c r="A116" s="52" t="s">
        <v>66</v>
      </c>
      <c r="B116" s="18"/>
      <c r="C116" s="19"/>
      <c r="D116" s="19"/>
    </row>
    <row r="117" spans="1:4" ht="15">
      <c r="A117" s="52" t="s">
        <v>224</v>
      </c>
      <c r="B117" s="18"/>
      <c r="C117" s="19"/>
      <c r="D117" s="19"/>
    </row>
    <row r="118" spans="1:4" ht="15">
      <c r="A118" s="52" t="s">
        <v>68</v>
      </c>
      <c r="B118" s="18"/>
      <c r="C118" s="19"/>
      <c r="D118" s="19"/>
    </row>
    <row r="119" spans="1:4" ht="15">
      <c r="A119" s="52" t="s">
        <v>55</v>
      </c>
      <c r="B119" s="18"/>
      <c r="C119" s="19"/>
      <c r="D119" s="19"/>
    </row>
    <row r="120" spans="1:4" ht="15">
      <c r="A120" s="52" t="s">
        <v>233</v>
      </c>
      <c r="B120" s="18"/>
      <c r="C120" s="19"/>
      <c r="D120" s="19"/>
    </row>
    <row r="121" spans="1:4" ht="15">
      <c r="A121" s="52" t="s">
        <v>67</v>
      </c>
      <c r="B121" s="18"/>
      <c r="C121" s="19"/>
      <c r="D121" s="19"/>
    </row>
    <row r="122" spans="1:4" ht="15">
      <c r="A122" s="52" t="s">
        <v>72</v>
      </c>
      <c r="B122" s="18"/>
      <c r="C122" s="19"/>
      <c r="D122" s="19"/>
    </row>
    <row r="123" spans="1:4" ht="15">
      <c r="A123" s="52" t="s">
        <v>71</v>
      </c>
      <c r="B123" s="18"/>
      <c r="C123" s="19"/>
      <c r="D123" s="19"/>
    </row>
    <row r="124" spans="1:4" ht="15">
      <c r="A124" s="55" t="s">
        <v>73</v>
      </c>
      <c r="B124" s="18"/>
      <c r="C124" s="19"/>
      <c r="D124" s="19"/>
    </row>
    <row r="125" spans="1:4" ht="15">
      <c r="A125" s="55"/>
      <c r="B125" s="18"/>
      <c r="C125" s="19"/>
      <c r="D125" s="19"/>
    </row>
    <row r="126" spans="1:4" ht="15.75">
      <c r="A126" s="53" t="s">
        <v>442</v>
      </c>
      <c r="B126" s="18"/>
      <c r="C126" s="19"/>
      <c r="D126" s="19"/>
    </row>
    <row r="127" spans="1:4" ht="15">
      <c r="A127" s="52" t="s">
        <v>449</v>
      </c>
      <c r="B127" s="18"/>
      <c r="C127" s="19"/>
      <c r="D127" s="19"/>
    </row>
    <row r="128" spans="1:4" ht="15">
      <c r="A128" s="55" t="s">
        <v>445</v>
      </c>
    </row>
    <row r="129" spans="1:2" ht="15">
      <c r="A129" s="55" t="s">
        <v>443</v>
      </c>
    </row>
    <row r="130" spans="1:2" ht="15">
      <c r="A130" s="55" t="s">
        <v>444</v>
      </c>
    </row>
    <row r="131" spans="1:2" ht="15">
      <c r="A131" s="55" t="s">
        <v>446</v>
      </c>
    </row>
    <row r="132" spans="1:2" ht="15">
      <c r="A132" s="55" t="s">
        <v>447</v>
      </c>
    </row>
    <row r="133" spans="1:2" ht="15">
      <c r="A133" s="55" t="s">
        <v>459</v>
      </c>
    </row>
    <row r="134" spans="1:2" ht="15">
      <c r="A134" s="55" t="s">
        <v>448</v>
      </c>
    </row>
    <row r="135" spans="1:2" ht="15">
      <c r="A135" s="55" t="s">
        <v>452</v>
      </c>
    </row>
    <row r="136" spans="1:2" ht="15">
      <c r="A136" s="52"/>
    </row>
    <row r="137" spans="1:2" ht="15.75">
      <c r="A137" s="53" t="s">
        <v>268</v>
      </c>
      <c r="B137" s="6"/>
    </row>
    <row r="138" spans="1:2" ht="15">
      <c r="A138" s="20" t="s">
        <v>408</v>
      </c>
      <c r="B138" s="6"/>
    </row>
    <row r="139" spans="1:2" ht="15">
      <c r="A139" s="52" t="s">
        <v>397</v>
      </c>
      <c r="B139" s="6"/>
    </row>
    <row r="140" spans="1:2" ht="15">
      <c r="A140" s="52" t="s">
        <v>398</v>
      </c>
    </row>
    <row r="141" spans="1:2" ht="15">
      <c r="A141" s="52" t="s">
        <v>399</v>
      </c>
    </row>
    <row r="142" spans="1:2" ht="15">
      <c r="A142" s="52" t="s">
        <v>407</v>
      </c>
    </row>
    <row r="143" spans="1:2" ht="15">
      <c r="A143" s="52" t="s">
        <v>401</v>
      </c>
    </row>
    <row r="144" spans="1:2" ht="15">
      <c r="A144" s="52" t="s">
        <v>402</v>
      </c>
    </row>
    <row r="145" spans="1:1" ht="15">
      <c r="A145" s="52" t="s">
        <v>400</v>
      </c>
    </row>
    <row r="146" spans="1:1" ht="15">
      <c r="A146" s="52" t="s">
        <v>409</v>
      </c>
    </row>
    <row r="147" spans="1:1" ht="15">
      <c r="A147" s="52" t="s">
        <v>410</v>
      </c>
    </row>
    <row r="148" spans="1:1" ht="15">
      <c r="A148" s="52" t="s">
        <v>403</v>
      </c>
    </row>
    <row r="149" spans="1:1" ht="15">
      <c r="A149" s="52" t="s">
        <v>404</v>
      </c>
    </row>
    <row r="150" spans="1:1" ht="15">
      <c r="A150" s="52" t="s">
        <v>405</v>
      </c>
    </row>
    <row r="151" spans="1:1" ht="15">
      <c r="A151" s="52"/>
    </row>
    <row r="152" spans="1:1" ht="15">
      <c r="A152" s="52"/>
    </row>
    <row r="153" spans="1:1" ht="15">
      <c r="A153" s="52"/>
    </row>
    <row r="154" spans="1:1" ht="15">
      <c r="A154" s="52"/>
    </row>
    <row r="155" spans="1:1" ht="15">
      <c r="A155" s="52"/>
    </row>
    <row r="156" spans="1:1" ht="15">
      <c r="A156" s="52"/>
    </row>
    <row r="157" spans="1:1" ht="15">
      <c r="A157" s="52"/>
    </row>
    <row r="158" spans="1:1" ht="15.75">
      <c r="A158" s="53" t="s">
        <v>406</v>
      </c>
    </row>
    <row r="159" spans="1:1" ht="15">
      <c r="A159" s="57">
        <v>10</v>
      </c>
    </row>
    <row r="160" spans="1:1" ht="15">
      <c r="A160" s="57">
        <v>10.5</v>
      </c>
    </row>
    <row r="161" spans="1:1" ht="15">
      <c r="A161" s="57">
        <v>11</v>
      </c>
    </row>
    <row r="162" spans="1:1" ht="15">
      <c r="A162" s="57">
        <v>11.5</v>
      </c>
    </row>
    <row r="163" spans="1:1" ht="15">
      <c r="A163" s="57">
        <v>15</v>
      </c>
    </row>
    <row r="164" spans="1:1" ht="15">
      <c r="A164" s="57">
        <v>19.670000000000002</v>
      </c>
    </row>
    <row r="165" spans="1:1" ht="15">
      <c r="A165" s="57">
        <v>21.34</v>
      </c>
    </row>
    <row r="166" spans="1:1" ht="15">
      <c r="A166" s="57">
        <v>23.02</v>
      </c>
    </row>
    <row r="167" spans="1:1" ht="15">
      <c r="A167" s="57">
        <v>23.67</v>
      </c>
    </row>
    <row r="168" spans="1:1" ht="15">
      <c r="A168" s="57">
        <v>25.48</v>
      </c>
    </row>
    <row r="169" spans="1:1" ht="15">
      <c r="A169" s="57">
        <v>25.49</v>
      </c>
    </row>
    <row r="170" spans="1:1" ht="15">
      <c r="A170" s="57">
        <v>25.53</v>
      </c>
    </row>
    <row r="171" spans="1:1" ht="15">
      <c r="A171" s="57">
        <v>27.43</v>
      </c>
    </row>
    <row r="172" spans="1:1" ht="15">
      <c r="A172" s="57">
        <v>946.7</v>
      </c>
    </row>
    <row r="173" spans="1:1" ht="15">
      <c r="A173" s="57">
        <v>1019.43</v>
      </c>
    </row>
    <row r="174" spans="1:1" ht="15">
      <c r="A174" s="57">
        <v>1097.1400000000001</v>
      </c>
    </row>
    <row r="175" spans="1:1">
      <c r="A175" s="58">
        <v>1893.4</v>
      </c>
    </row>
    <row r="176" spans="1:1">
      <c r="A176" s="58">
        <v>2038.86</v>
      </c>
    </row>
    <row r="177" spans="1:1">
      <c r="A177" s="58">
        <v>2194.2800000000002</v>
      </c>
    </row>
    <row r="178" spans="1:1">
      <c r="A178" s="58"/>
    </row>
    <row r="179" spans="1:1">
      <c r="A179" s="58"/>
    </row>
    <row r="180" spans="1:1">
      <c r="A180" s="58"/>
    </row>
    <row r="181" spans="1:1">
      <c r="A181" s="58"/>
    </row>
    <row r="182" spans="1:1">
      <c r="A182" s="58"/>
    </row>
    <row r="183" spans="1:1">
      <c r="A183" s="58"/>
    </row>
    <row r="184" spans="1:1">
      <c r="A184" s="58"/>
    </row>
    <row r="185" spans="1:1">
      <c r="A185" s="58"/>
    </row>
    <row r="186" spans="1:1">
      <c r="A186" s="58"/>
    </row>
    <row r="187" spans="1:1">
      <c r="A187" s="58"/>
    </row>
    <row r="188" spans="1:1">
      <c r="A188" s="58"/>
    </row>
  </sheetData>
  <sortState ref="A76:A85">
    <sortCondition ref="A76:A85"/>
  </sortState>
  <phoneticPr fontId="5" type="noConversion"/>
  <pageMargins left="0.75" right="0.75" top="1" bottom="1" header="0.5" footer="0.5"/>
  <pageSetup orientation="portrait" horizontalDpi="4294967292" verticalDpi="4294967292"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21</vt:i4>
      </vt:variant>
    </vt:vector>
  </HeadingPairs>
  <TitlesOfParts>
    <vt:vector size="29" baseType="lpstr">
      <vt:lpstr>MTDC</vt:lpstr>
      <vt:lpstr>TDC</vt:lpstr>
      <vt:lpstr>NIH</vt:lpstr>
      <vt:lpstr>Multi-Unit</vt:lpstr>
      <vt:lpstr>Match</vt:lpstr>
      <vt:lpstr>ACCT Codes</vt:lpstr>
      <vt:lpstr>Benefits and F&amp;A-DO NOT DELETE</vt:lpstr>
      <vt:lpstr>List selections - DO NOT DELETE</vt:lpstr>
      <vt:lpstr>Activity</vt:lpstr>
      <vt:lpstr>Commodity</vt:lpstr>
      <vt:lpstr>Contractual</vt:lpstr>
      <vt:lpstr>E_Class</vt:lpstr>
      <vt:lpstr>F_A</vt:lpstr>
      <vt:lpstr>Fabrication</vt:lpstr>
      <vt:lpstr>Leave_Benefits</vt:lpstr>
      <vt:lpstr>OtherPersonnel</vt:lpstr>
      <vt:lpstr>Match!Print_Area</vt:lpstr>
      <vt:lpstr>MTDC!Print_Area</vt:lpstr>
      <vt:lpstr>'Multi-Unit'!Print_Area</vt:lpstr>
      <vt:lpstr>NIH!Print_Area</vt:lpstr>
      <vt:lpstr>TDC!Print_Area</vt:lpstr>
      <vt:lpstr>Rate</vt:lpstr>
      <vt:lpstr>Select_E_Class</vt:lpstr>
      <vt:lpstr>SeniorPersonnel</vt:lpstr>
      <vt:lpstr>SeniorPersonnel1</vt:lpstr>
      <vt:lpstr>Staff_Benefits</vt:lpstr>
      <vt:lpstr>Student</vt:lpstr>
      <vt:lpstr>Travel</vt:lpstr>
      <vt:lpstr>TravelIncrease</vt:lpstr>
    </vt:vector>
  </TitlesOfParts>
  <Company>Institute of Arctic Biology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Colleen Jones</dc:creator>
  <cp:lastModifiedBy>jwelclep</cp:lastModifiedBy>
  <cp:lastPrinted>2014-07-05T05:54:15Z</cp:lastPrinted>
  <dcterms:created xsi:type="dcterms:W3CDTF">1998-08-31T18:48:09Z</dcterms:created>
  <dcterms:modified xsi:type="dcterms:W3CDTF">2017-04-07T16:34:44Z</dcterms:modified>
</cp:coreProperties>
</file>